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65" windowWidth="15480" windowHeight="7305" activeTab="0"/>
  </bookViews>
  <sheets>
    <sheet name="3.7" sheetId="1" r:id="rId1"/>
  </sheets>
  <externalReferences>
    <externalReference r:id="rId4"/>
  </externalReferences>
  <definedNames>
    <definedName name="anscount" hidden="1">1</definedName>
    <definedName name="checkCell_List02">#REF!</definedName>
    <definedName name="kind_of_activity">'[1]TEHSHEET'!$J$13:$J$15</definedName>
    <definedName name="kind_of_NDS">'[1]TEHSHEET'!$I$2:$I$4</definedName>
    <definedName name="kind_of_purchase_method">'[1]TEHSHEET'!$O$2:$O$4</definedName>
    <definedName name="List02_cons_ee">#REF!</definedName>
    <definedName name="List02_costs_OPS">#REF!</definedName>
    <definedName name="List02_costs_PH">#REF!</definedName>
    <definedName name="List02_flag_index_2">#REF!</definedName>
    <definedName name="List02_flag_index_2_2">#REF!</definedName>
    <definedName name="List02_p1">#REF!</definedName>
    <definedName name="List02_p1_minus_p3">#REF!,#REF!</definedName>
    <definedName name="List02_p3">#REF!</definedName>
    <definedName name="List02_p4">#REF!</definedName>
    <definedName name="List02_revenue_from_activity_80_flag">#REF!</definedName>
    <definedName name="List06_flag_year">'[1]Инвестиции'!$W$19:$W$54</definedName>
    <definedName name="org">'[1]Титульный'!$F$17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Del_List02_1">#REF!</definedName>
    <definedName name="pDel_List02_5">#REF!</definedName>
    <definedName name="pIns_List02_1">#REF!</definedName>
    <definedName name="pIns_List02_5">#REF!</definedName>
    <definedName name="PROT_22">P3_PROT_22,P4_PROT_22,P5_PROT_22</definedName>
    <definedName name="region_name">'[1]Титульный'!$F$7</definedName>
    <definedName name="SAPBEXrevision" hidden="1">1</definedName>
    <definedName name="SAPBEXsysID" hidden="1">"BW2"</definedName>
    <definedName name="SAPBEXwbID" hidden="1">"479GSPMTNK9HM4ZSIVE5K2SH6"</definedName>
    <definedName name="SCOPE_16_PRT">P1_SCOPE_16_PRT,P2_SCOPE_16_PRT</definedName>
    <definedName name="Scope_17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ource_of_funding">'[1]TEHSHEET'!$P$2:$P$13</definedName>
    <definedName name="T2.1_Protect">P4_T2.1_Protect,P5_T2.1_Protect,P6_T2.1_Protect,P7_T2.1_Protect</definedName>
    <definedName name="T2_1_Protect">P4_T2_1_Protect,P5_T2_1_Protect,P6_T2_1_Protect,P7_T2_1_Protect</definedName>
    <definedName name="T2_2_Protect">P4_T2_2_Protect,P5_T2_2_Protect,P6_T2_2_Protect,P7_T2_2_Protect</definedName>
    <definedName name="T2_DiapProt">P1_T2_DiapProt,P2_T2_DiapProt</definedName>
    <definedName name="T2_Protect">P4_T2_Protect,P5_T2_Protect,P6_T2_Protect</definedName>
    <definedName name="T6_Protect">P1_T6_Protect,P2_T6_Protect</definedName>
    <definedName name="version">'[1]Инструкция'!$B$3</definedName>
    <definedName name="year_list">'[1]TEHSHEET'!$D$2:$D$6</definedName>
  </definedNames>
  <calcPr fullCalcOnLoad="1"/>
</workbook>
</file>

<file path=xl/comments1.xml><?xml version="1.0" encoding="utf-8"?>
<comments xmlns="http://schemas.openxmlformats.org/spreadsheetml/2006/main">
  <authors>
    <author>Горобец Ирина Александровна</author>
  </authors>
  <commentList>
    <comment ref="B70" authorId="0">
      <text>
        <r>
          <rPr>
            <sz val="10"/>
            <rFont val="Tahoma"/>
            <family val="2"/>
          </rPr>
          <t>за 2019 год</t>
        </r>
      </text>
    </comment>
    <comment ref="D21" authorId="0">
      <text>
        <r>
          <rPr>
            <sz val="10"/>
            <rFont val="Tahoma"/>
            <family val="2"/>
          </rPr>
          <t>2019 год</t>
        </r>
      </text>
    </comment>
    <comment ref="D20" authorId="0">
      <text>
        <r>
          <rPr>
            <sz val="10"/>
            <rFont val="Tahoma"/>
            <family val="2"/>
          </rPr>
          <t>с 2018 по 2022 гг</t>
        </r>
      </text>
    </comment>
    <comment ref="I20" authorId="0">
      <text>
        <r>
          <rPr>
            <sz val="10"/>
            <rFont val="Tahoma"/>
            <family val="2"/>
          </rPr>
          <t xml:space="preserve">1633,36 освоено в 2018 году
</t>
        </r>
      </text>
    </comment>
  </commentList>
</comments>
</file>

<file path=xl/sharedStrings.xml><?xml version="1.0" encoding="utf-8"?>
<sst xmlns="http://schemas.openxmlformats.org/spreadsheetml/2006/main" count="549" uniqueCount="163">
  <si>
    <t>тыс. руб.</t>
  </si>
  <si>
    <t>Источник финансирования</t>
  </si>
  <si>
    <t>Форма 3.7 Информация об инвестиционных программах регулируемой организации &lt;1&gt;</t>
  </si>
  <si>
    <t>Параметры формы</t>
  </si>
  <si>
    <t>Описание параметров формы</t>
  </si>
  <si>
    <t>N п/п</t>
  </si>
  <si>
    <t>Наименование параметра</t>
  </si>
  <si>
    <t>Единица измерения</t>
  </si>
  <si>
    <t>Информация</t>
  </si>
  <si>
    <t>Инвестиционная программа в целом</t>
  </si>
  <si>
    <t>Мероприятие &lt;2&gt;</t>
  </si>
  <si>
    <t>Наименование инвестиционной программы/мероприятия</t>
  </si>
  <si>
    <t>x</t>
  </si>
  <si>
    <t>Дата утверждения инвестиционной программы</t>
  </si>
  <si>
    <t>Дата утверждения инвестиционной программы указывается в виде "ДД.ММ.ГГГГ".</t>
  </si>
  <si>
    <t>Дата изменения инвестиционной программы</t>
  </si>
  <si>
    <t>Дата изменения инвестиционной программы указывается (в случае наличия изменения) в виде "ДД.ММ.ГГГГ".</t>
  </si>
  <si>
    <t>Цель инвестиционной программы</t>
  </si>
  <si>
    <t>Цель инвестиционной программы определяется из перечня:</t>
  </si>
  <si>
    <t>- Автоматизация (с уменьшением штата);</t>
  </si>
  <si>
    <t>- Уменьшение удельных затрат (повышение коэффициента полезного действия);</t>
  </si>
  <si>
    <t>- Уменьшение издержек на производство;</t>
  </si>
  <si>
    <t>- Снижение аварийности;</t>
  </si>
  <si>
    <t>- Прочее</t>
  </si>
  <si>
    <t>Возможен выбор нескольких пунктов.</t>
  </si>
  <si>
    <t>Наименование уполномоченного органа, утвердившего программу</t>
  </si>
  <si>
    <t>Указывается уполномоченный в соответствии с законодательством Российской Федерации орган власти, утвердивший инвестиционную программу.</t>
  </si>
  <si>
    <t>Наименование органа местного самоуправления, согласовавшего инвестиционную программу</t>
  </si>
  <si>
    <t>Срок начала реализации инвестиционной программы/мероприятия</t>
  </si>
  <si>
    <t>Срок начала реализации инвестиционной программы/мероприятия указывается в виде "ДД.ММ.ГГГГ".</t>
  </si>
  <si>
    <t>Срок окончания реализации инвестиционной программы/мероприятия</t>
  </si>
  <si>
    <t>Срок окончания реализации инвестиционной программы/мероприятия указывается в виде "ДД.ММ.ГГГГ".</t>
  </si>
  <si>
    <t>Потребность в финансовых средствах, необходимых для реализации инвестиционной программы, в том числе с разбивкой по годам, мероприятиям и источникам финансирования инвестиционной программы:</t>
  </si>
  <si>
    <t>Указывается суммарная потребность в финансовых средствах, необходимых для реализации инвестиционной программы, по всем источникам финансирования.</t>
  </si>
  <si>
    <t>- год реализации инвестиционной программы/мероприятия</t>
  </si>
  <si>
    <t>В случае реализации инвестиционной программы/мероприятия в течение нескольких лет информация по каждому году указывается в отдельных строках.</t>
  </si>
  <si>
    <t>8,1,1</t>
  </si>
  <si>
    <t>- источник финансирования</t>
  </si>
  <si>
    <t>Вид источника финансирования определяется из перечня:</t>
  </si>
  <si>
    <t>- Кредиты банков;</t>
  </si>
  <si>
    <t>- Кредиты иностранных банков;</t>
  </si>
  <si>
    <t>- Заемные средства других организаций;</t>
  </si>
  <si>
    <t>- Федеральный бюджет;</t>
  </si>
  <si>
    <t>- Бюджет субъекта Российской Федерации;</t>
  </si>
  <si>
    <t>- Бюджет муниципального образования;</t>
  </si>
  <si>
    <t>- Средства внебюджетных фондов;</t>
  </si>
  <si>
    <t>- Прибыль, направленная на инвестиции;</t>
  </si>
  <si>
    <t>- Амортизация;</t>
  </si>
  <si>
    <t>- Инвестиционная надбавка к тарифу;</t>
  </si>
  <si>
    <t>- Плата за подключение (технологическое присоединение);</t>
  </si>
  <si>
    <t>- Прочие средства.</t>
  </si>
  <si>
    <t>В случае наличия нескольких источников финансирования информация по каждому из них указывается в отдельных строках.</t>
  </si>
  <si>
    <t>Целевые показатели инвестиционной программы</t>
  </si>
  <si>
    <t>- срок окупаемости</t>
  </si>
  <si>
    <t>9,1,1</t>
  </si>
  <si>
    <t>- факт</t>
  </si>
  <si>
    <t>лет</t>
  </si>
  <si>
    <t>9,1,2</t>
  </si>
  <si>
    <t>- план</t>
  </si>
  <si>
    <t>- перебои в снабжении потребителей</t>
  </si>
  <si>
    <t>9,2,1</t>
  </si>
  <si>
    <t>час./чел.</t>
  </si>
  <si>
    <t>Указывается фактическое значение отношения суммы произведений продолжительности отключений и количества пострадавших потребителей от каждого из этих отключений к количеству потребителей, проживающих в домах, в которых проходили отключения в отчетном периоде.</t>
  </si>
  <si>
    <t>9,2,2</t>
  </si>
  <si>
    <t>Указывается плановое значение отношения суммы произведений продолжительности отключений и количества пострадавших потребителей от каждого из этих отключений к количеству потребителей, проживающих в домах, в которых проходили отключения в отчетном периоде.</t>
  </si>
  <si>
    <t>- продолжительность (бесперебойность) поставки товаров и услуг</t>
  </si>
  <si>
    <t>9,3,1</t>
  </si>
  <si>
    <t>час./день</t>
  </si>
  <si>
    <t>Указывается фактическое значение отношения количества часов предоставления услуг к количеству календарных дней в отчетном периоде.</t>
  </si>
  <si>
    <t>9,3,2</t>
  </si>
  <si>
    <t>час/день</t>
  </si>
  <si>
    <t>Указывается плановое значение отношения количества часов предоставления услуг к количеству календарных дней в отчетном периоде.</t>
  </si>
  <si>
    <t>- доля потерь и неучтенного потребления</t>
  </si>
  <si>
    <t>%</t>
  </si>
  <si>
    <t>9,4,1</t>
  </si>
  <si>
    <t>Указывается фактическое значение доли потерь и неучтенного потребления воды в общем объеме воды, поданной в водопроводную сеть в отчетном периоде.</t>
  </si>
  <si>
    <t>9,4,2</t>
  </si>
  <si>
    <t>Указывается плановое значение доли потерь и неучтенного потребления воды в общем объеме воды, поданной в водопроводную сеть в отчетном периоде.</t>
  </si>
  <si>
    <t>- обеспеченность потребления товаров и услуг приборами учета</t>
  </si>
  <si>
    <t>9,5,1</t>
  </si>
  <si>
    <t>9,5,2</t>
  </si>
  <si>
    <t>- численность населения, получающего услуги данной организации</t>
  </si>
  <si>
    <t>чел.</t>
  </si>
  <si>
    <t>9,6,1</t>
  </si>
  <si>
    <t>Указывается фактическое значение численности населения, проживающего в многоквартирных и жилых домах, подключенных к системе водоотведения в отчетном периоде.</t>
  </si>
  <si>
    <t>9,6,2</t>
  </si>
  <si>
    <t>Указывается плановое значение численности населения, проживающего в многоквартирных и жилых домах, подключенных к системе водоотведения в отчетном периоде.</t>
  </si>
  <si>
    <t>- удельное водопотребление</t>
  </si>
  <si>
    <t>куб. м/чел.</t>
  </si>
  <si>
    <t>9,7,1</t>
  </si>
  <si>
    <t>Указывается фактическое значение объема потребления воды в расчете на одного человека, получающего услуги организации в отчетном периоде.</t>
  </si>
  <si>
    <t>9,7,2</t>
  </si>
  <si>
    <t>Указывается плановое значение объема потребления воды в расчете на одного человека, получающего услуги организации в отчетном периоде.</t>
  </si>
  <si>
    <t>- удельный расход электроэнергии</t>
  </si>
  <si>
    <t>кВт·ч/куб. м</t>
  </si>
  <si>
    <t>9,8,1</t>
  </si>
  <si>
    <t>Указывается фактическое значение расхода электроэнергии на производство и поставку в отчетном периоде.</t>
  </si>
  <si>
    <t>9,8,2</t>
  </si>
  <si>
    <t>Указывается плановое значение расхода электроэнергии на производство и поставку в отчетном периоде.</t>
  </si>
  <si>
    <t>- количество аварий</t>
  </si>
  <si>
    <t>9,9,1</t>
  </si>
  <si>
    <t>ед./км</t>
  </si>
  <si>
    <t>Указывается фактическое значение отношения количества аварий на системах коммунальной инфраструктуры к протяженности сетей в отчетном периоде.</t>
  </si>
  <si>
    <t>9,9,2</t>
  </si>
  <si>
    <t>Указывается плановое значение отношения количества аварий на системах коммунальной инфраструктуры к протяженности сетей в отчетном периоде.</t>
  </si>
  <si>
    <t>- производительность труда</t>
  </si>
  <si>
    <t>тыс. руб./чел.</t>
  </si>
  <si>
    <t>В случае наличия дополнительных целевых показателей инвестиционной программы информация по ним указывается в отдельных строках.</t>
  </si>
  <si>
    <t>9,10,1</t>
  </si>
  <si>
    <t>Указывается фактическое значение отношение фонда оплаты труда к численности всех рабочих основного вида деятельности организации.</t>
  </si>
  <si>
    <t>В число рабочих основного вида деятельности включаются рабочие, занятые на производственных процессах по подъему, очистке и транспортировке воды.</t>
  </si>
  <si>
    <t>9,10,2</t>
  </si>
  <si>
    <t>Указывается плановое значение отношение фонда оплаты труда к численности всех рабочих основного вида деятельности организации.</t>
  </si>
  <si>
    <t>Использование инвестиционных средств за отчетный период</t>
  </si>
  <si>
    <t>Использовано инвестиционных средств всего в отчетном периоде, в том числе:</t>
  </si>
  <si>
    <t>Указывается сумма использованных инвестиционных средства по всем источникам финансирования в отчетном периоде.</t>
  </si>
  <si>
    <t>10,1,1</t>
  </si>
  <si>
    <t>- I квартал</t>
  </si>
  <si>
    <t>Указывается сумма использованных инвестиционных средств в I квартале отчетного периода по всем источникам финансирования.</t>
  </si>
  <si>
    <t>10,1,2</t>
  </si>
  <si>
    <t>- II квартал</t>
  </si>
  <si>
    <t>Указывается сумма использованных инвестиционных средств в II квартале отчетного периода по всем источникам финансирования.</t>
  </si>
  <si>
    <t>10,1,3</t>
  </si>
  <si>
    <t>- III квартал</t>
  </si>
  <si>
    <t>Указывается сумма использованных инвестиционных средств в III квартале отчетного периода по всем источникам финансирования.</t>
  </si>
  <si>
    <t>10,1,4</t>
  </si>
  <si>
    <t>- IV квартал</t>
  </si>
  <si>
    <t>Указывается сумма использованных инвестиционных средств в IV квартале отчетного периода по всем источникам финансирования.</t>
  </si>
  <si>
    <t>Прочие средства.</t>
  </si>
  <si>
    <t>10,2,1</t>
  </si>
  <si>
    <t>10,2,2</t>
  </si>
  <si>
    <t>10,2,3</t>
  </si>
  <si>
    <t>10,2,4</t>
  </si>
  <si>
    <t>Администрация городского округа Домодедово</t>
  </si>
  <si>
    <t>Повышение надежности работы системы водоотведения, включая очистку сточных вод, в соответствии с нормативными требованиями;
- Обеспечение инженерными коммуникациями новых строительных площадок, в соответствии с генеральным планом развития городского округа Домодедово;
- Увеличение производственных мощностей и пропускной способности сетей водоотведения, включая очистку сточных вод.</t>
  </si>
  <si>
    <t>«Развитие системы водоотведения, включая очистку сточных вод,  городского округа Домодедово на период с 01.01.2018 по 31.12.2022 гг.»</t>
  </si>
  <si>
    <t>Министерство жилищно-коммунального хозяйства Московской области</t>
  </si>
  <si>
    <t>27.11.2017 г.</t>
  </si>
  <si>
    <t>Прокладка сетей водоотведения от точки подключения объекта капитального строительства до точки подключения канализационных сетей к централизованной системе водоотведения</t>
  </si>
  <si>
    <t>Строительство очистных сооружений, 2000м3/сут. г.о. Домодедово мкр. Востряково ул. Заборье</t>
  </si>
  <si>
    <t>Реконструкция очистных сооружений 4500м3/сут. г.о. Домодедово 
с. Растуново (Заря Подмосковья)</t>
  </si>
  <si>
    <t>Реконструкция очистных сооружений г.о. Домодедово д. Чурилково</t>
  </si>
  <si>
    <t>Реконструкция очистных сооружений г.о. Домодедово ул. Энергетиков, 17</t>
  </si>
  <si>
    <t>Перекладка (санация) магистральных канализационных коллекторов</t>
  </si>
  <si>
    <t>Модернизация технологического оборудования КНС и ОС</t>
  </si>
  <si>
    <t>Автоматизация и диспетчеризация канализационных насосных станций</t>
  </si>
  <si>
    <t>Приобретение ПК и оргтехники</t>
  </si>
  <si>
    <t>Приобретение специализированных транспортных средств и специальной техники</t>
  </si>
  <si>
    <t>плата за подключение</t>
  </si>
  <si>
    <t>с/с от нерег.видов деятельности</t>
  </si>
  <si>
    <t>заемные средства</t>
  </si>
  <si>
    <t>Мероприятия по снижению негативного воздействия на окружающую среду</t>
  </si>
  <si>
    <t>прибыль</t>
  </si>
  <si>
    <t>амортизационные отчисления</t>
  </si>
  <si>
    <t>-</t>
  </si>
  <si>
    <t>Строительство очистных сооружений, 200м3/сут. г.о. Домодедово д. Шубино</t>
  </si>
  <si>
    <t>Строительство очистных сооружений, 200м3/сут. г.о. Домодедово 
д. Воробьево</t>
  </si>
  <si>
    <t>Реконструкция очистных сооружений г.о. Домодедово с. Вельяминово</t>
  </si>
  <si>
    <t>Приобретение лабораторного оборудования</t>
  </si>
  <si>
    <t>Выполнение мероприятий по энергосбережению</t>
  </si>
  <si>
    <t>Реконструкция очистных сооружений, 2000м3/сут. г.о. Домодедово 
д. Житнево</t>
  </si>
  <si>
    <t>10.2</t>
  </si>
  <si>
    <r>
      <t xml:space="preserve">Год реализации инвестиционной программы/мероприятия должен содержаться в сроке реализации инвестиционной программы, определенном в </t>
    </r>
    <r>
      <rPr>
        <sz val="10"/>
        <color indexed="12"/>
        <rFont val="Times New Roman"/>
        <family val="1"/>
      </rPr>
      <t>пунктах 6</t>
    </r>
    <r>
      <rPr>
        <sz val="10"/>
        <color indexed="8"/>
        <rFont val="Times New Roman"/>
        <family val="1"/>
      </rPr>
      <t xml:space="preserve"> и </t>
    </r>
    <r>
      <rPr>
        <sz val="10"/>
        <color indexed="12"/>
        <rFont val="Times New Roman"/>
        <family val="1"/>
      </rPr>
      <t>7</t>
    </r>
    <r>
      <rPr>
        <sz val="10"/>
        <color indexed="8"/>
        <rFont val="Times New Roman"/>
        <family val="1"/>
      </rPr>
      <t xml:space="preserve"> данной формы.</t>
    </r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</si>
</sst>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0.000"/>
    <numFmt numFmtId="178" formatCode="0.00000000"/>
    <numFmt numFmtId="179" formatCode="0.0000000"/>
    <numFmt numFmtId="180" formatCode="0.000000"/>
    <numFmt numFmtId="181" formatCode="0.00000"/>
    <numFmt numFmtId="182" formatCode="0.0"/>
    <numFmt numFmtId="183" formatCode="#,##0.0000"/>
    <numFmt numFmtId="184" formatCode="_-* #,##0.00[$€-1]_-;\-* #,##0.00[$€-1]_-;_-* &quot;-&quot;??[$€-1]_-"/>
    <numFmt numFmtId="185" formatCode="&quot;$&quot;#,##0_);[Red]\(&quot;$&quot;#,##0\)"/>
    <numFmt numFmtId="186" formatCode="#,##0.00_ ;[Red]\-#,##0.00\ "/>
    <numFmt numFmtId="187" formatCode="#,##0.00;[Red]\-#,##0.00"/>
    <numFmt numFmtId="188" formatCode="_-* #,##0\ &quot;р.&quot;_-;\-* #,##0\ &quot;р.&quot;_-;_-* &quot;-&quot;\ &quot;р.&quot;_-;_-@_-"/>
    <numFmt numFmtId="189" formatCode="_-* #,##0\ _р_._-;\-* #,##0\ _р_._-;_-* &quot;-&quot;\ _р_._-;_-@_-"/>
    <numFmt numFmtId="190" formatCode="_-* #,##0.00\ &quot;р.&quot;_-;\-* #,##0.00\ &quot;р.&quot;_-;_-* &quot;-&quot;??\ &quot;р.&quot;_-;_-@_-"/>
    <numFmt numFmtId="191" formatCode="_-* #,##0.00\ _р_._-;\-* #,##0.00\ _р_._-;_-* &quot;-&quot;??\ _р_._-;_-@_-"/>
    <numFmt numFmtId="192" formatCode="#,##0.00_р_."/>
    <numFmt numFmtId="193" formatCode="#,##0&quot;р.&quot;"/>
    <numFmt numFmtId="194" formatCode="#,##0_р_."/>
    <numFmt numFmtId="195" formatCode="#,##0.0_р_.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u val="single"/>
      <sz val="10"/>
      <color indexed="12"/>
      <name val="Arial Cyr"/>
      <family val="0"/>
    </font>
    <font>
      <sz val="9"/>
      <name val="Tahoma"/>
      <family val="2"/>
    </font>
    <font>
      <sz val="10"/>
      <name val="Tahoma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0"/>
      <name val="Helv"/>
      <family val="0"/>
    </font>
    <font>
      <sz val="8"/>
      <name val="Arial"/>
      <family val="2"/>
    </font>
    <font>
      <b/>
      <sz val="10"/>
      <color indexed="62"/>
      <name val="Tahoma"/>
      <family val="2"/>
    </font>
    <font>
      <sz val="10"/>
      <name val="MS Sans Serif"/>
      <family val="2"/>
    </font>
    <font>
      <sz val="8"/>
      <name val="Palatino"/>
      <family val="1"/>
    </font>
    <font>
      <sz val="12"/>
      <name val="Webdings"/>
      <family val="1"/>
    </font>
    <font>
      <u val="single"/>
      <sz val="10"/>
      <color indexed="36"/>
      <name val="Arial Cyr"/>
      <family val="0"/>
    </font>
    <font>
      <sz val="12"/>
      <name val="Arial"/>
      <family val="2"/>
    </font>
    <font>
      <sz val="8"/>
      <name val="Helv"/>
      <family val="0"/>
    </font>
    <font>
      <sz val="13"/>
      <name val="Tahoma"/>
      <family val="2"/>
    </font>
    <font>
      <sz val="11"/>
      <name val="Tahoma"/>
      <family val="2"/>
    </font>
    <font>
      <u val="single"/>
      <sz val="9"/>
      <color indexed="12"/>
      <name val="Tahoma"/>
      <family val="2"/>
    </font>
    <font>
      <u val="single"/>
      <sz val="10"/>
      <color indexed="12"/>
      <name val="Times New Roman Cyr"/>
      <family val="0"/>
    </font>
    <font>
      <sz val="9"/>
      <color indexed="11"/>
      <name val="Tahoma"/>
      <family val="2"/>
    </font>
    <font>
      <sz val="10"/>
      <name val="Times New Roman CYR"/>
      <family val="0"/>
    </font>
    <font>
      <sz val="11"/>
      <color indexed="62"/>
      <name val="Calibri"/>
      <family val="2"/>
    </font>
    <font>
      <b/>
      <u val="single"/>
      <sz val="11"/>
      <color indexed="12"/>
      <name val="Arial"/>
      <family val="2"/>
    </font>
    <font>
      <u val="single"/>
      <sz val="12"/>
      <color indexed="12"/>
      <name val="Times New Roman"/>
      <family val="1"/>
    </font>
    <font>
      <u val="single"/>
      <sz val="11"/>
      <color indexed="12"/>
      <name val="Calibri"/>
      <family val="2"/>
    </font>
    <font>
      <sz val="10"/>
      <color indexed="8"/>
      <name val="Arial Cyr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sz val="10"/>
      <color indexed="12"/>
      <name val="Times New Roman"/>
      <family val="1"/>
    </font>
    <font>
      <b/>
      <sz val="10"/>
      <color indexed="8"/>
      <name val="Times New Roman"/>
      <family val="1"/>
    </font>
    <font>
      <sz val="11"/>
      <color rgb="FF3F3F76"/>
      <name val="Calibri"/>
      <family val="2"/>
    </font>
    <font>
      <u val="single"/>
      <sz val="10"/>
      <color theme="10"/>
      <name val="Arial Cyr"/>
      <family val="0"/>
    </font>
    <font>
      <u val="single"/>
      <sz val="11"/>
      <color theme="10"/>
      <name val="Calibri"/>
      <family val="2"/>
    </font>
    <font>
      <sz val="10"/>
      <color theme="1"/>
      <name val="Arial Cyr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name val="Calibri"/>
      <family val="2"/>
    </font>
  </fonts>
  <fills count="13">
    <fill>
      <patternFill/>
    </fill>
    <fill>
      <patternFill patternType="gray125"/>
    </fill>
    <fill>
      <patternFill patternType="lightDown">
        <fgColor rgb="FFD7EAD3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184" fontId="10" fillId="0" borderId="0">
      <alignment/>
      <protection/>
    </xf>
    <xf numFmtId="0" fontId="10" fillId="0" borderId="0">
      <alignment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0" fontId="12" fillId="2" borderId="1" applyNumberFormat="0" applyAlignment="0">
      <protection/>
    </xf>
    <xf numFmtId="0" fontId="5" fillId="0" borderId="1" applyNumberFormat="0" applyAlignment="0">
      <protection locked="0"/>
    </xf>
    <xf numFmtId="0" fontId="5" fillId="0" borderId="1" applyNumberFormat="0" applyAlignment="0">
      <protection locked="0"/>
    </xf>
    <xf numFmtId="185" fontId="13" fillId="0" borderId="0" applyFont="0" applyFill="0" applyBorder="0" applyAlignment="0" applyProtection="0"/>
    <xf numFmtId="0" fontId="14" fillId="0" borderId="0" applyFill="0" applyBorder="0" applyProtection="0">
      <alignment vertical="center"/>
    </xf>
    <xf numFmtId="0" fontId="5" fillId="3" borderId="1" applyAlignment="0">
      <protection/>
    </xf>
    <xf numFmtId="0" fontId="15" fillId="3" borderId="1" applyNumberFormat="0" applyAlignment="0">
      <protection/>
    </xf>
    <xf numFmtId="0" fontId="16" fillId="0" borderId="0" applyNumberFormat="0" applyFill="0" applyBorder="0" applyAlignment="0" applyProtection="0"/>
    <xf numFmtId="0" fontId="5" fillId="4" borderId="1" applyNumberFormat="0" applyAlignment="0">
      <protection/>
    </xf>
    <xf numFmtId="0" fontId="5" fillId="5" borderId="1" applyNumberFormat="0" applyAlignment="0">
      <protection/>
    </xf>
    <xf numFmtId="0" fontId="5" fillId="5" borderId="1" applyNumberFormat="0" applyAlignment="0">
      <protection/>
    </xf>
    <xf numFmtId="0" fontId="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>
      <alignment/>
      <protection/>
    </xf>
    <xf numFmtId="0" fontId="14" fillId="0" borderId="0" applyFill="0" applyBorder="0" applyProtection="0">
      <alignment vertical="center"/>
    </xf>
    <xf numFmtId="0" fontId="14" fillId="0" borderId="0" applyFill="0" applyBorder="0" applyProtection="0">
      <alignment vertical="center"/>
    </xf>
    <xf numFmtId="0" fontId="19" fillId="6" borderId="2" applyNumberFormat="0">
      <alignment horizontal="center" vertical="center"/>
      <protection/>
    </xf>
    <xf numFmtId="49" fontId="20" fillId="7" borderId="3" applyNumberFormat="0">
      <alignment horizontal="center" vertical="center"/>
      <protection/>
    </xf>
    <xf numFmtId="0" fontId="50" fillId="8" borderId="4" applyNumberFormat="0" applyAlignment="0" applyProtection="0"/>
    <xf numFmtId="0" fontId="25" fillId="9" borderId="1" applyNumberFormat="0" applyAlignment="0" applyProtection="0"/>
    <xf numFmtId="0" fontId="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7" fillId="0" borderId="5" applyBorder="0">
      <alignment horizontal="center" vertical="center" wrapText="1"/>
      <protection/>
    </xf>
    <xf numFmtId="4" fontId="4" fillId="10" borderId="6" applyBorder="0">
      <alignment horizontal="right"/>
      <protection/>
    </xf>
    <xf numFmtId="49" fontId="4" fillId="0" borderId="0" applyBorder="0">
      <alignment vertical="top"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23" fillId="11" borderId="0" applyNumberFormat="0" applyBorder="0" applyAlignment="0">
      <protection/>
    </xf>
    <xf numFmtId="0" fontId="2" fillId="0" borderId="0">
      <alignment/>
      <protection/>
    </xf>
    <xf numFmtId="49" fontId="4" fillId="0" borderId="0" applyBorder="0">
      <alignment vertical="top"/>
      <protection/>
    </xf>
    <xf numFmtId="0" fontId="2" fillId="0" borderId="0">
      <alignment/>
      <protection/>
    </xf>
    <xf numFmtId="0" fontId="23" fillId="11" borderId="0" applyNumberFormat="0" applyBorder="0" applyAlignment="0">
      <protection/>
    </xf>
    <xf numFmtId="0" fontId="23" fillId="11" borderId="0" applyNumberFormat="0" applyBorder="0" applyAlignment="0">
      <protection/>
    </xf>
    <xf numFmtId="49" fontId="4" fillId="0" borderId="0" applyBorder="0">
      <alignment vertical="top"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49" fontId="4" fillId="0" borderId="0" applyBorder="0">
      <alignment vertical="top"/>
      <protection/>
    </xf>
    <xf numFmtId="0" fontId="2" fillId="0" borderId="0">
      <alignment/>
      <protection/>
    </xf>
    <xf numFmtId="49" fontId="4" fillId="11" borderId="0" applyBorder="0">
      <alignment vertical="top"/>
      <protection/>
    </xf>
    <xf numFmtId="49" fontId="4" fillId="11" borderId="0" applyBorder="0">
      <alignment vertical="top"/>
      <protection/>
    </xf>
    <xf numFmtId="0" fontId="23" fillId="11" borderId="0" applyNumberFormat="0" applyBorder="0" applyAlignment="0">
      <protection/>
    </xf>
    <xf numFmtId="0" fontId="24" fillId="0" borderId="0">
      <alignment/>
      <protection/>
    </xf>
    <xf numFmtId="0" fontId="2" fillId="0" borderId="0">
      <alignment/>
      <protection/>
    </xf>
    <xf numFmtId="0" fontId="54" fillId="0" borderId="0" applyNumberFormat="0" applyFill="0" applyBorder="0" applyAlignment="0" applyProtection="0"/>
    <xf numFmtId="0" fontId="0" fillId="12" borderId="7" applyNumberFormat="0" applyFont="0" applyAlignment="0" applyProtection="0"/>
    <xf numFmtId="0" fontId="4" fillId="12" borderId="7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4" fillId="4" borderId="0" applyBorder="0">
      <alignment horizontal="right"/>
      <protection/>
    </xf>
    <xf numFmtId="4" fontId="4" fillId="4" borderId="0" applyFont="0" applyBorder="0">
      <alignment horizontal="right"/>
      <protection/>
    </xf>
    <xf numFmtId="4" fontId="4" fillId="4" borderId="0" applyBorder="0">
      <alignment horizontal="right"/>
      <protection/>
    </xf>
    <xf numFmtId="4" fontId="4" fillId="4" borderId="8" applyBorder="0">
      <alignment horizontal="right"/>
      <protection/>
    </xf>
  </cellStyleXfs>
  <cellXfs count="78">
    <xf numFmtId="0" fontId="0" fillId="0" borderId="0" xfId="0" applyFont="1" applyAlignment="1">
      <alignment/>
    </xf>
    <xf numFmtId="0" fontId="0" fillId="0" borderId="9" xfId="0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 vertical="center" wrapText="1"/>
    </xf>
    <xf numFmtId="14" fontId="0" fillId="0" borderId="9" xfId="0" applyNumberFormat="1" applyFill="1" applyBorder="1" applyAlignment="1">
      <alignment horizontal="center" vertical="center" wrapText="1"/>
    </xf>
    <xf numFmtId="14" fontId="0" fillId="0" borderId="10" xfId="0" applyNumberFormat="1" applyFill="1" applyBorder="1" applyAlignment="1">
      <alignment horizontal="center" vertical="center" wrapText="1"/>
    </xf>
    <xf numFmtId="14" fontId="55" fillId="0" borderId="10" xfId="0" applyNumberFormat="1" applyFont="1" applyFill="1" applyBorder="1" applyAlignment="1">
      <alignment horizontal="center" vertical="center" wrapText="1"/>
    </xf>
    <xf numFmtId="0" fontId="55" fillId="0" borderId="0" xfId="0" applyFont="1" applyFill="1" applyAlignment="1">
      <alignment horizontal="center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 wrapText="1"/>
    </xf>
    <xf numFmtId="0" fontId="27" fillId="0" borderId="9" xfId="50" applyFont="1" applyFill="1" applyBorder="1" applyAlignment="1" applyProtection="1">
      <alignment horizontal="center" vertical="center" wrapText="1"/>
      <protection/>
    </xf>
    <xf numFmtId="0" fontId="56" fillId="0" borderId="10" xfId="0" applyFont="1" applyFill="1" applyBorder="1" applyAlignment="1">
      <alignment horizontal="center" vertical="center" wrapText="1"/>
    </xf>
    <xf numFmtId="4" fontId="56" fillId="0" borderId="9" xfId="0" applyNumberFormat="1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 wrapText="1"/>
    </xf>
    <xf numFmtId="49" fontId="0" fillId="0" borderId="11" xfId="0" applyNumberFormat="1" applyFill="1" applyBorder="1" applyAlignment="1">
      <alignment horizontal="center" vertical="center" wrapText="1"/>
    </xf>
    <xf numFmtId="49" fontId="0" fillId="0" borderId="12" xfId="0" applyNumberForma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0" fontId="56" fillId="0" borderId="13" xfId="0" applyFont="1" applyFill="1" applyBorder="1" applyAlignment="1">
      <alignment horizontal="center" vertical="center" wrapText="1"/>
    </xf>
    <xf numFmtId="0" fontId="56" fillId="0" borderId="14" xfId="0" applyFont="1" applyFill="1" applyBorder="1" applyAlignment="1">
      <alignment horizontal="center" vertical="center" wrapText="1"/>
    </xf>
    <xf numFmtId="0" fontId="56" fillId="0" borderId="15" xfId="0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 wrapText="1"/>
    </xf>
    <xf numFmtId="0" fontId="56" fillId="0" borderId="16" xfId="0" applyFont="1" applyFill="1" applyBorder="1" applyAlignment="1">
      <alignment horizontal="center" vertical="center" wrapText="1"/>
    </xf>
    <xf numFmtId="0" fontId="56" fillId="0" borderId="17" xfId="0" applyFont="1" applyFill="1" applyBorder="1" applyAlignment="1">
      <alignment horizontal="center" vertical="center" wrapText="1"/>
    </xf>
    <xf numFmtId="14" fontId="0" fillId="0" borderId="11" xfId="0" applyNumberFormat="1" applyFill="1" applyBorder="1" applyAlignment="1">
      <alignment horizontal="center" vertical="center" wrapText="1"/>
    </xf>
    <xf numFmtId="14" fontId="0" fillId="0" borderId="10" xfId="0" applyNumberFormat="1" applyFill="1" applyBorder="1" applyAlignment="1">
      <alignment horizontal="center" vertical="center" wrapText="1"/>
    </xf>
    <xf numFmtId="14" fontId="0" fillId="0" borderId="12" xfId="0" applyNumberForma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56" fillId="0" borderId="20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3" fillId="0" borderId="0" xfId="50" applyFill="1" applyAlignment="1" applyProtection="1">
      <alignment horizontal="center" vertical="center" wrapText="1"/>
      <protection/>
    </xf>
    <xf numFmtId="0" fontId="3" fillId="0" borderId="21" xfId="50" applyFill="1" applyBorder="1" applyAlignment="1" applyProtection="1">
      <alignment horizontal="center" vertical="center" wrapText="1"/>
      <protection/>
    </xf>
    <xf numFmtId="0" fontId="56" fillId="0" borderId="18" xfId="0" applyFont="1" applyFill="1" applyBorder="1" applyAlignment="1">
      <alignment horizontal="center" vertical="center" wrapText="1"/>
    </xf>
    <xf numFmtId="0" fontId="56" fillId="0" borderId="19" xfId="0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center" vertical="center" wrapText="1"/>
    </xf>
    <xf numFmtId="192" fontId="57" fillId="0" borderId="9" xfId="0" applyNumberFormat="1" applyFont="1" applyFill="1" applyBorder="1" applyAlignment="1">
      <alignment horizontal="center" vertical="center" wrapText="1"/>
    </xf>
    <xf numFmtId="0" fontId="57" fillId="0" borderId="16" xfId="0" applyFont="1" applyFill="1" applyBorder="1" applyAlignment="1">
      <alignment horizontal="center" vertical="center" wrapText="1"/>
    </xf>
    <xf numFmtId="0" fontId="57" fillId="0" borderId="17" xfId="0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 wrapText="1"/>
    </xf>
    <xf numFmtId="192" fontId="57" fillId="0" borderId="11" xfId="0" applyNumberFormat="1" applyFont="1" applyFill="1" applyBorder="1" applyAlignment="1">
      <alignment horizontal="center" vertical="center" wrapText="1"/>
    </xf>
    <xf numFmtId="4" fontId="57" fillId="0" borderId="11" xfId="0" applyNumberFormat="1" applyFont="1" applyFill="1" applyBorder="1" applyAlignment="1">
      <alignment horizontal="center" vertical="center" wrapText="1"/>
    </xf>
    <xf numFmtId="0" fontId="57" fillId="0" borderId="13" xfId="0" applyFont="1" applyFill="1" applyBorder="1" applyAlignment="1">
      <alignment horizontal="center" vertical="center" wrapText="1"/>
    </xf>
    <xf numFmtId="0" fontId="57" fillId="0" borderId="14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192" fontId="57" fillId="0" borderId="10" xfId="0" applyNumberFormat="1" applyFont="1" applyFill="1" applyBorder="1" applyAlignment="1">
      <alignment horizontal="center" vertical="center" wrapText="1"/>
    </xf>
    <xf numFmtId="0" fontId="57" fillId="0" borderId="15" xfId="0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 wrapText="1"/>
    </xf>
    <xf numFmtId="192" fontId="57" fillId="0" borderId="11" xfId="0" applyNumberFormat="1" applyFont="1" applyFill="1" applyBorder="1" applyAlignment="1">
      <alignment horizontal="center" vertical="center" wrapText="1"/>
    </xf>
    <xf numFmtId="0" fontId="57" fillId="0" borderId="13" xfId="0" applyFont="1" applyFill="1" applyBorder="1" applyAlignment="1">
      <alignment horizontal="left" vertical="center" wrapText="1"/>
    </xf>
    <xf numFmtId="0" fontId="57" fillId="0" borderId="14" xfId="0" applyFont="1" applyFill="1" applyBorder="1" applyAlignment="1">
      <alignment horizontal="left" vertical="center" wrapText="1"/>
    </xf>
    <xf numFmtId="0" fontId="57" fillId="0" borderId="12" xfId="0" applyFont="1" applyFill="1" applyBorder="1" applyAlignment="1">
      <alignment horizontal="center" vertical="center" wrapText="1"/>
    </xf>
    <xf numFmtId="192" fontId="57" fillId="0" borderId="12" xfId="0" applyNumberFormat="1" applyFont="1" applyFill="1" applyBorder="1" applyAlignment="1">
      <alignment horizontal="center" vertical="center" wrapText="1"/>
    </xf>
    <xf numFmtId="0" fontId="57" fillId="0" borderId="18" xfId="0" applyFont="1" applyFill="1" applyBorder="1" applyAlignment="1">
      <alignment horizontal="left" vertical="center" wrapText="1"/>
    </xf>
    <xf numFmtId="0" fontId="57" fillId="0" borderId="19" xfId="0" applyFont="1" applyFill="1" applyBorder="1" applyAlignment="1">
      <alignment horizontal="left" vertical="center" wrapText="1"/>
    </xf>
    <xf numFmtId="0" fontId="57" fillId="0" borderId="12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192" fontId="57" fillId="0" borderId="10" xfId="0" applyNumberFormat="1" applyFont="1" applyFill="1" applyBorder="1" applyAlignment="1">
      <alignment horizontal="center" vertical="center" wrapText="1"/>
    </xf>
    <xf numFmtId="0" fontId="57" fillId="0" borderId="15" xfId="0" applyFont="1" applyFill="1" applyBorder="1" applyAlignment="1">
      <alignment horizontal="left" vertical="center" wrapText="1"/>
    </xf>
    <xf numFmtId="0" fontId="57" fillId="0" borderId="9" xfId="0" applyFont="1" applyFill="1" applyBorder="1" applyAlignment="1">
      <alignment horizontal="left" vertical="center" wrapText="1"/>
    </xf>
    <xf numFmtId="4" fontId="58" fillId="0" borderId="9" xfId="0" applyNumberFormat="1" applyFont="1" applyFill="1" applyBorder="1" applyAlignment="1">
      <alignment horizontal="center" vertical="center" wrapText="1"/>
    </xf>
    <xf numFmtId="4" fontId="57" fillId="0" borderId="9" xfId="0" applyNumberFormat="1" applyFont="1" applyFill="1" applyBorder="1" applyAlignment="1">
      <alignment horizontal="center" vertical="center" wrapText="1"/>
    </xf>
    <xf numFmtId="0" fontId="58" fillId="0" borderId="9" xfId="0" applyFont="1" applyFill="1" applyBorder="1" applyAlignment="1">
      <alignment horizontal="left" vertical="center" wrapText="1"/>
    </xf>
    <xf numFmtId="0" fontId="58" fillId="0" borderId="9" xfId="0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left" vertical="center" wrapText="1"/>
    </xf>
  </cellXfs>
  <cellStyles count="93">
    <cellStyle name="Normal" xfId="0"/>
    <cellStyle name=" 1" xfId="15"/>
    <cellStyle name=" 1 2" xfId="16"/>
    <cellStyle name=" 1_Stage1" xfId="17"/>
    <cellStyle name="_Model_RAB Мой_PR.PROG.WARM.NOTCOMBI.2012.2.16_v1.4(04.04.11) " xfId="18"/>
    <cellStyle name="_Model_RAB Мой_Книга2_PR.PROG.WARM.NOTCOMBI.2012.2.16_v1.4(04.04.11) " xfId="19"/>
    <cellStyle name="_Model_RAB_MRSK_svod_PR.PROG.WARM.NOTCOMBI.2012.2.16_v1.4(04.04.11) " xfId="20"/>
    <cellStyle name="_Model_RAB_MRSK_svod_Книга2_PR.PROG.WARM.NOTCOMBI.2012.2.16_v1.4(04.04.11) " xfId="21"/>
    <cellStyle name="_МОДЕЛЬ_1 (2)_PR.PROG.WARM.NOTCOMBI.2012.2.16_v1.4(04.04.11) " xfId="22"/>
    <cellStyle name="_МОДЕЛЬ_1 (2)_Книга2_PR.PROG.WARM.NOTCOMBI.2012.2.16_v1.4(04.04.11) " xfId="23"/>
    <cellStyle name="_пр 5 тариф RAB_PR.PROG.WARM.NOTCOMBI.2012.2.16_v1.4(04.04.11) " xfId="24"/>
    <cellStyle name="_пр 5 тариф RAB_Книга2_PR.PROG.WARM.NOTCOMBI.2012.2.16_v1.4(04.04.11) " xfId="25"/>
    <cellStyle name="_Расчет RAB_22072008_PR.PROG.WARM.NOTCOMBI.2012.2.16_v1.4(04.04.11) " xfId="26"/>
    <cellStyle name="_Расчет RAB_22072008_Книга2_PR.PROG.WARM.NOTCOMBI.2012.2.16_v1.4(04.04.11) " xfId="27"/>
    <cellStyle name="_Расчет RAB_Лен и МОЭСК_с 2010 года_14.04.2009_со сглаж_version 3.0_без ФСК_PR.PROG.WARM.NOTCOMBI.2012.2.16_v1.4(04.04.11) " xfId="28"/>
    <cellStyle name="_Расчет RAB_Лен и МОЭСК_с 2010 года_14.04.2009_со сглаж_version 3.0_без ФСК_Книга2_PR.PROG.WARM.NOTCOMBI.2012.2.16_v1.4(04.04.11) " xfId="29"/>
    <cellStyle name="Action" xfId="30"/>
    <cellStyle name="Cells" xfId="31"/>
    <cellStyle name="Cells 2" xfId="32"/>
    <cellStyle name="Currency [0]" xfId="33"/>
    <cellStyle name="Currency2" xfId="34"/>
    <cellStyle name="DblClick" xfId="35"/>
    <cellStyle name="DblClickWeb" xfId="36"/>
    <cellStyle name="Followed Hyperlink" xfId="37"/>
    <cellStyle name="Formuls" xfId="38"/>
    <cellStyle name="Header" xfId="39"/>
    <cellStyle name="Header 3" xfId="40"/>
    <cellStyle name="Hyperlink" xfId="41"/>
    <cellStyle name="normal" xfId="42"/>
    <cellStyle name="Normal1" xfId="43"/>
    <cellStyle name="Normal2" xfId="44"/>
    <cellStyle name="Percent1" xfId="45"/>
    <cellStyle name="Title" xfId="46"/>
    <cellStyle name="Title 4" xfId="47"/>
    <cellStyle name="Ввод " xfId="48"/>
    <cellStyle name="Ввод  2" xfId="49"/>
    <cellStyle name="Hyperlink" xfId="50"/>
    <cellStyle name="Гиперссылка 2" xfId="51"/>
    <cellStyle name="Гиперссылка 2 2" xfId="52"/>
    <cellStyle name="Гиперссылка 2 2 2" xfId="53"/>
    <cellStyle name="Гиперссылка 2 3" xfId="54"/>
    <cellStyle name="Гиперссылка 3" xfId="55"/>
    <cellStyle name="Гиперссылка 4" xfId="56"/>
    <cellStyle name="Гиперссылка 4 2" xfId="57"/>
    <cellStyle name="Гиперссылка 4 2 2" xfId="58"/>
    <cellStyle name="Гиперссылка 4 3" xfId="59"/>
    <cellStyle name="Гиперссылка 4 6" xfId="60"/>
    <cellStyle name="Гиперссылка 5" xfId="61"/>
    <cellStyle name="Currency" xfId="62"/>
    <cellStyle name="Currency [0]" xfId="63"/>
    <cellStyle name="Заголовок" xfId="64"/>
    <cellStyle name="ЗаголовокСтолбца" xfId="65"/>
    <cellStyle name="Значение" xfId="66"/>
    <cellStyle name="Обычный 10" xfId="67"/>
    <cellStyle name="Обычный 11" xfId="68"/>
    <cellStyle name="Обычный 11 3" xfId="69"/>
    <cellStyle name="Обычный 12" xfId="70"/>
    <cellStyle name="Обычный 12 2" xfId="71"/>
    <cellStyle name="Обычный 12 3" xfId="72"/>
    <cellStyle name="Обычный 12 3 2" xfId="73"/>
    <cellStyle name="Обычный 12 4" xfId="74"/>
    <cellStyle name="Обычный 14" xfId="75"/>
    <cellStyle name="Обычный 14 2" xfId="76"/>
    <cellStyle name="Обычный 16" xfId="77"/>
    <cellStyle name="Обычный 2" xfId="78"/>
    <cellStyle name="Обычный 2 10" xfId="79"/>
    <cellStyle name="Обычный 2 10 2" xfId="80"/>
    <cellStyle name="Обычный 2 14" xfId="81"/>
    <cellStyle name="Обычный 2 2" xfId="82"/>
    <cellStyle name="Обычный 2 3" xfId="83"/>
    <cellStyle name="Обычный 2 7" xfId="84"/>
    <cellStyle name="Обычный 2 8" xfId="85"/>
    <cellStyle name="Обычный 2_НВВ - сети долгосрочный (15.07) - передано на оформление 2" xfId="86"/>
    <cellStyle name="Обычный 3" xfId="87"/>
    <cellStyle name="Обычный 3 2" xfId="88"/>
    <cellStyle name="Обычный 3 3" xfId="89"/>
    <cellStyle name="Обычный 3 3 2" xfId="90"/>
    <cellStyle name="Обычный 4" xfId="91"/>
    <cellStyle name="Обычный 5" xfId="92"/>
    <cellStyle name="Обычный 9 2" xfId="93"/>
    <cellStyle name="Followed Hyperlink" xfId="94"/>
    <cellStyle name="Примечание" xfId="95"/>
    <cellStyle name="Примечание 2" xfId="96"/>
    <cellStyle name="Percent" xfId="97"/>
    <cellStyle name="Процентный 10" xfId="98"/>
    <cellStyle name="Процентный 2" xfId="99"/>
    <cellStyle name="Стиль 1" xfId="100"/>
    <cellStyle name="Comma" xfId="101"/>
    <cellStyle name="Comma [0]" xfId="102"/>
    <cellStyle name="Формула" xfId="103"/>
    <cellStyle name="Формула 3" xfId="104"/>
    <cellStyle name="Формула_GRES.2007.5" xfId="105"/>
    <cellStyle name="ФормулаВБ_Мониторинг инвестиций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slo\&#1086;&#1073;&#1084;&#1077;&#1085;\Users\lagutina\Downloads\&#1056;&#1072;&#1085;&#1082;&#1086;&#1074;&#1080;&#1095;\&#1060;&#1086;&#1088;&#1084;&#1099;%20&#1076;&#1083;&#1103;%20&#1074;&#1086;&#1076;&#1086;&#1086;&#1090;&#1074;&#1077;&#1076;&#1077;&#1085;&#1080;&#1103;\&#1096;&#1072;&#1073;&#1083;&#1086;&#1085;%20&#1074;&#1086;&#1076;&#1086;&#1086;&#1090;&#1074;&#1077;&#1076;&#1077;&#1085;&#1080;&#1077;\9%20&#1052;&#1045;&#1057;.JKH.OPEN.INFO.BALANCE.V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List01"/>
      <sheetName val="Инструкция"/>
      <sheetName val="Лог обновления"/>
      <sheetName val="Титульный"/>
      <sheetName val="Список МО"/>
      <sheetName val="Показатели (факт)"/>
      <sheetName val="Показатели (2)"/>
      <sheetName val="Потр. характеристики"/>
      <sheetName val="Инвестиции"/>
      <sheetName val="Инвестиции исправления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SelectData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2"/>
      <sheetName val="modList03"/>
      <sheetName val="modList04"/>
      <sheetName val="modList05"/>
      <sheetName val="modList06"/>
      <sheetName val="modList07"/>
      <sheetName val="modfrmDateChoose"/>
      <sheetName val="modComm"/>
      <sheetName val="modThisWorkbook"/>
      <sheetName val="REESTR_MO"/>
      <sheetName val="modfrmReestrMR"/>
      <sheetName val="modfrmCheckUpdates"/>
      <sheetName val="CopyList"/>
    </sheetNames>
    <sheetDataSet>
      <sheetData sheetId="1">
        <row r="3">
          <cell r="B3" t="str">
            <v>Версия 6.0.3</v>
          </cell>
        </row>
      </sheetData>
      <sheetData sheetId="3">
        <row r="7">
          <cell r="F7" t="str">
            <v>Московская область</v>
          </cell>
        </row>
        <row r="17">
          <cell r="F17" t="str">
            <v>МУП "Домодедовский водоканал"</v>
          </cell>
        </row>
      </sheetData>
      <sheetData sheetId="8">
        <row r="19">
          <cell r="W19" t="str">
            <v>y</v>
          </cell>
        </row>
        <row r="22">
          <cell r="W22" t="str">
            <v>y</v>
          </cell>
        </row>
        <row r="30">
          <cell r="W30" t="str">
            <v>y</v>
          </cell>
        </row>
        <row r="38">
          <cell r="W38" t="str">
            <v>y</v>
          </cell>
        </row>
        <row r="46">
          <cell r="W46" t="str">
            <v>y</v>
          </cell>
        </row>
      </sheetData>
      <sheetData sheetId="14">
        <row r="2">
          <cell r="D2">
            <v>2013</v>
          </cell>
          <cell r="I2" t="str">
            <v>общий</v>
          </cell>
          <cell r="O2" t="str">
            <v>торги/аукционы</v>
          </cell>
          <cell r="P2" t="str">
            <v>кредиты банков</v>
          </cell>
        </row>
        <row r="3">
          <cell r="D3">
            <v>2014</v>
          </cell>
          <cell r="I3" t="str">
            <v>общий с учетом освобождения от уплаты НДС</v>
          </cell>
          <cell r="O3" t="str">
            <v>прямые договора без торгов</v>
          </cell>
          <cell r="P3" t="str">
            <v>кредиты иностранных банков</v>
          </cell>
        </row>
        <row r="4">
          <cell r="D4">
            <v>2015</v>
          </cell>
          <cell r="I4" t="str">
            <v>специальный (упрощенная система налогообложения, система налогообложения для сельскохозяйственных товаропроизводителей)</v>
          </cell>
          <cell r="O4" t="str">
            <v>прочее</v>
          </cell>
          <cell r="P4" t="str">
            <v>заемные ср-ва др. организаций</v>
          </cell>
        </row>
        <row r="5">
          <cell r="D5">
            <v>2016</v>
          </cell>
          <cell r="P5" t="str">
            <v>федеральный бюджет</v>
          </cell>
        </row>
        <row r="6">
          <cell r="D6">
            <v>2017</v>
          </cell>
          <cell r="P6" t="str">
            <v>бюджет субъекта РФ</v>
          </cell>
        </row>
        <row r="7">
          <cell r="P7" t="str">
            <v>бюджет муниципального образования</v>
          </cell>
        </row>
        <row r="8">
          <cell r="P8" t="str">
            <v>ср-ва внебюджетных фондов</v>
          </cell>
        </row>
        <row r="9">
          <cell r="P9" t="str">
            <v>прибыль, направляемая на инвестиции</v>
          </cell>
        </row>
        <row r="10">
          <cell r="P10" t="str">
            <v>амортизация</v>
          </cell>
        </row>
        <row r="11">
          <cell r="P11" t="str">
            <v>инвестиционная надбавка к тарифу</v>
          </cell>
        </row>
        <row r="12">
          <cell r="P12" t="str">
            <v>плата за подключение</v>
          </cell>
        </row>
        <row r="13">
          <cell r="J13" t="str">
            <v>водоотведение, в том числе очистка сточных вод и обращение с осадком сточных вод</v>
          </cell>
          <cell r="P13" t="str">
            <v>прочие средства</v>
          </cell>
        </row>
        <row r="14">
          <cell r="J14" t="str">
            <v>прием и транспортировка сточных вод</v>
          </cell>
        </row>
        <row r="15">
          <cell r="J15" t="str">
            <v>подключение (технологическое присоединение) к централизованной системе водоотведения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463"/>
  <sheetViews>
    <sheetView tabSelected="1" zoomScale="90" zoomScaleNormal="90" zoomScalePageLayoutView="0" workbookViewId="0" topLeftCell="A1">
      <selection activeCell="E21" sqref="E21:E22"/>
    </sheetView>
  </sheetViews>
  <sheetFormatPr defaultColWidth="9.140625" defaultRowHeight="15"/>
  <cols>
    <col min="1" max="1" width="7.00390625" style="2" customWidth="1"/>
    <col min="2" max="2" width="37.28125" style="2" customWidth="1"/>
    <col min="3" max="3" width="11.7109375" style="2" customWidth="1"/>
    <col min="4" max="4" width="29.57421875" style="2" customWidth="1"/>
    <col min="5" max="5" width="37.8515625" style="2" customWidth="1"/>
    <col min="6" max="7" width="25.28125" style="2" customWidth="1"/>
    <col min="8" max="8" width="23.8515625" style="2" customWidth="1"/>
    <col min="9" max="9" width="23.00390625" style="2" customWidth="1"/>
    <col min="10" max="10" width="21.28125" style="2" customWidth="1"/>
    <col min="11" max="11" width="21.421875" style="2" customWidth="1"/>
    <col min="12" max="12" width="22.57421875" style="2" customWidth="1"/>
    <col min="13" max="13" width="21.140625" style="2" customWidth="1"/>
    <col min="14" max="14" width="19.7109375" style="2" customWidth="1"/>
    <col min="15" max="15" width="19.28125" style="2" customWidth="1"/>
    <col min="16" max="16" width="19.8515625" style="2" customWidth="1"/>
    <col min="17" max="17" width="14.7109375" style="2" customWidth="1"/>
    <col min="18" max="18" width="15.7109375" style="2" customWidth="1"/>
    <col min="19" max="19" width="22.00390625" style="2" customWidth="1"/>
    <col min="20" max="20" width="18.57421875" style="2" customWidth="1"/>
    <col min="21" max="21" width="23.00390625" style="2" customWidth="1"/>
    <col min="22" max="22" width="9.140625" style="2" customWidth="1"/>
    <col min="23" max="23" width="60.7109375" style="2" customWidth="1"/>
    <col min="24" max="16384" width="9.140625" style="2" customWidth="1"/>
  </cols>
  <sheetData>
    <row r="1" spans="1:23" ht="15" customHeight="1">
      <c r="A1" s="43" t="s">
        <v>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</row>
    <row r="2" spans="1:23" ht="15.75" thickBo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</row>
    <row r="3" spans="1:23" ht="18.75" customHeight="1" thickBot="1">
      <c r="A3" s="29" t="s">
        <v>3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30"/>
      <c r="V3" s="25" t="s">
        <v>4</v>
      </c>
      <c r="W3" s="26"/>
    </row>
    <row r="4" spans="1:23" ht="26.25" customHeight="1" thickBot="1">
      <c r="A4" s="21" t="s">
        <v>5</v>
      </c>
      <c r="B4" s="21" t="s">
        <v>6</v>
      </c>
      <c r="C4" s="21" t="s">
        <v>7</v>
      </c>
      <c r="D4" s="29" t="s">
        <v>8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30"/>
      <c r="V4" s="45"/>
      <c r="W4" s="46"/>
    </row>
    <row r="5" spans="1:23" ht="26.25" customHeight="1" thickBot="1">
      <c r="A5" s="20"/>
      <c r="B5" s="20"/>
      <c r="C5" s="20"/>
      <c r="D5" s="12" t="s">
        <v>9</v>
      </c>
      <c r="E5" s="13" t="s">
        <v>10</v>
      </c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27"/>
      <c r="W5" s="28"/>
    </row>
    <row r="6" spans="1:23" ht="92.25" customHeight="1" thickBot="1">
      <c r="A6" s="14">
        <v>1</v>
      </c>
      <c r="B6" s="12" t="s">
        <v>11</v>
      </c>
      <c r="C6" s="12" t="s">
        <v>12</v>
      </c>
      <c r="D6" s="12" t="s">
        <v>135</v>
      </c>
      <c r="E6" s="12" t="s">
        <v>138</v>
      </c>
      <c r="F6" s="12" t="s">
        <v>139</v>
      </c>
      <c r="G6" s="12" t="s">
        <v>155</v>
      </c>
      <c r="H6" s="12" t="s">
        <v>156</v>
      </c>
      <c r="I6" s="12" t="s">
        <v>140</v>
      </c>
      <c r="J6" s="12" t="s">
        <v>160</v>
      </c>
      <c r="K6" s="12" t="s">
        <v>157</v>
      </c>
      <c r="L6" s="12" t="s">
        <v>141</v>
      </c>
      <c r="M6" s="12" t="s">
        <v>142</v>
      </c>
      <c r="N6" s="12" t="s">
        <v>143</v>
      </c>
      <c r="O6" s="12" t="s">
        <v>144</v>
      </c>
      <c r="P6" s="12" t="s">
        <v>145</v>
      </c>
      <c r="Q6" s="12" t="s">
        <v>146</v>
      </c>
      <c r="R6" s="12" t="s">
        <v>158</v>
      </c>
      <c r="S6" s="12" t="s">
        <v>147</v>
      </c>
      <c r="T6" s="12" t="s">
        <v>159</v>
      </c>
      <c r="U6" s="12" t="s">
        <v>151</v>
      </c>
      <c r="V6" s="29"/>
      <c r="W6" s="30"/>
    </row>
    <row r="7" spans="1:23" ht="60" customHeight="1" hidden="1" thickBot="1">
      <c r="A7" s="3">
        <v>2</v>
      </c>
      <c r="B7" s="1" t="s">
        <v>13</v>
      </c>
      <c r="C7" s="1" t="s">
        <v>12</v>
      </c>
      <c r="D7" s="1" t="s">
        <v>137</v>
      </c>
      <c r="E7" s="8" t="s">
        <v>12</v>
      </c>
      <c r="F7" s="1" t="s">
        <v>12</v>
      </c>
      <c r="G7" s="8" t="s">
        <v>12</v>
      </c>
      <c r="H7" s="9" t="s">
        <v>12</v>
      </c>
      <c r="I7" s="1" t="s">
        <v>12</v>
      </c>
      <c r="J7" s="11" t="s">
        <v>12</v>
      </c>
      <c r="K7" s="11" t="s">
        <v>12</v>
      </c>
      <c r="L7" s="9" t="s">
        <v>12</v>
      </c>
      <c r="M7" s="1" t="s">
        <v>12</v>
      </c>
      <c r="N7" s="11" t="s">
        <v>12</v>
      </c>
      <c r="O7" s="1" t="s">
        <v>12</v>
      </c>
      <c r="P7" s="11" t="s">
        <v>12</v>
      </c>
      <c r="Q7" s="11" t="s">
        <v>12</v>
      </c>
      <c r="R7" s="1" t="s">
        <v>12</v>
      </c>
      <c r="S7" s="11" t="s">
        <v>12</v>
      </c>
      <c r="T7" s="11" t="s">
        <v>12</v>
      </c>
      <c r="U7" s="1" t="s">
        <v>12</v>
      </c>
      <c r="V7" s="34" t="s">
        <v>14</v>
      </c>
      <c r="W7" s="35"/>
    </row>
    <row r="8" spans="1:23" ht="53.25" customHeight="1" hidden="1" thickBot="1">
      <c r="A8" s="3">
        <v>2.1</v>
      </c>
      <c r="B8" s="1" t="s">
        <v>15</v>
      </c>
      <c r="C8" s="1" t="s">
        <v>12</v>
      </c>
      <c r="D8" s="1"/>
      <c r="E8" s="8" t="s">
        <v>12</v>
      </c>
      <c r="F8" s="1" t="s">
        <v>12</v>
      </c>
      <c r="G8" s="8" t="s">
        <v>12</v>
      </c>
      <c r="H8" s="9" t="s">
        <v>12</v>
      </c>
      <c r="I8" s="1" t="s">
        <v>12</v>
      </c>
      <c r="J8" s="11" t="s">
        <v>12</v>
      </c>
      <c r="K8" s="11" t="s">
        <v>12</v>
      </c>
      <c r="L8" s="9" t="s">
        <v>12</v>
      </c>
      <c r="M8" s="1" t="s">
        <v>12</v>
      </c>
      <c r="N8" s="11" t="s">
        <v>12</v>
      </c>
      <c r="O8" s="1" t="s">
        <v>12</v>
      </c>
      <c r="P8" s="11" t="s">
        <v>12</v>
      </c>
      <c r="Q8" s="11" t="s">
        <v>12</v>
      </c>
      <c r="R8" s="1" t="s">
        <v>12</v>
      </c>
      <c r="S8" s="11" t="s">
        <v>12</v>
      </c>
      <c r="T8" s="11" t="s">
        <v>12</v>
      </c>
      <c r="U8" s="1" t="s">
        <v>12</v>
      </c>
      <c r="V8" s="34" t="s">
        <v>16</v>
      </c>
      <c r="W8" s="35"/>
    </row>
    <row r="9" spans="1:23" ht="27.75" customHeight="1" hidden="1">
      <c r="A9" s="17">
        <v>3</v>
      </c>
      <c r="B9" s="17" t="s">
        <v>17</v>
      </c>
      <c r="C9" s="17"/>
      <c r="D9" s="17" t="s">
        <v>134</v>
      </c>
      <c r="E9" s="17" t="s">
        <v>12</v>
      </c>
      <c r="F9" s="17" t="s">
        <v>12</v>
      </c>
      <c r="G9" s="17" t="s">
        <v>12</v>
      </c>
      <c r="H9" s="17" t="s">
        <v>12</v>
      </c>
      <c r="I9" s="17" t="s">
        <v>12</v>
      </c>
      <c r="J9" s="17" t="s">
        <v>12</v>
      </c>
      <c r="K9" s="17" t="s">
        <v>12</v>
      </c>
      <c r="L9" s="17" t="s">
        <v>12</v>
      </c>
      <c r="M9" s="17" t="s">
        <v>12</v>
      </c>
      <c r="N9" s="17" t="s">
        <v>12</v>
      </c>
      <c r="O9" s="17" t="s">
        <v>12</v>
      </c>
      <c r="P9" s="17" t="s">
        <v>12</v>
      </c>
      <c r="Q9" s="17" t="s">
        <v>12</v>
      </c>
      <c r="R9" s="17" t="s">
        <v>12</v>
      </c>
      <c r="S9" s="17" t="s">
        <v>12</v>
      </c>
      <c r="T9" s="17" t="s">
        <v>12</v>
      </c>
      <c r="U9" s="17" t="s">
        <v>12</v>
      </c>
      <c r="V9" s="41" t="s">
        <v>18</v>
      </c>
      <c r="W9" s="42"/>
    </row>
    <row r="10" spans="1:23" ht="27.75" customHeight="1" hidden="1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36" t="s">
        <v>19</v>
      </c>
      <c r="W10" s="37"/>
    </row>
    <row r="11" spans="1:23" ht="27.75" customHeight="1" hidden="1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36" t="s">
        <v>20</v>
      </c>
      <c r="W11" s="37"/>
    </row>
    <row r="12" spans="1:23" ht="27.75" customHeight="1" hidden="1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36" t="s">
        <v>21</v>
      </c>
      <c r="W12" s="37"/>
    </row>
    <row r="13" spans="1:23" ht="27.75" customHeight="1" hidden="1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36" t="s">
        <v>22</v>
      </c>
      <c r="W13" s="37"/>
    </row>
    <row r="14" spans="1:23" ht="27.75" customHeight="1" hidden="1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36" t="s">
        <v>23</v>
      </c>
      <c r="W14" s="37"/>
    </row>
    <row r="15" spans="1:23" ht="27.75" customHeight="1" hidden="1" thickBot="1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38" t="s">
        <v>24</v>
      </c>
      <c r="W15" s="39"/>
    </row>
    <row r="16" spans="1:23" ht="46.5" customHeight="1" hidden="1" thickBot="1">
      <c r="A16" s="3">
        <v>4</v>
      </c>
      <c r="B16" s="1" t="s">
        <v>25</v>
      </c>
      <c r="C16" s="1" t="s">
        <v>12</v>
      </c>
      <c r="D16" s="1" t="s">
        <v>136</v>
      </c>
      <c r="E16" s="8" t="s">
        <v>12</v>
      </c>
      <c r="F16" s="1" t="s">
        <v>12</v>
      </c>
      <c r="G16" s="8" t="s">
        <v>12</v>
      </c>
      <c r="H16" s="9" t="s">
        <v>12</v>
      </c>
      <c r="I16" s="1" t="s">
        <v>12</v>
      </c>
      <c r="J16" s="11" t="s">
        <v>12</v>
      </c>
      <c r="K16" s="11" t="s">
        <v>12</v>
      </c>
      <c r="L16" s="9" t="s">
        <v>12</v>
      </c>
      <c r="M16" s="1" t="s">
        <v>12</v>
      </c>
      <c r="N16" s="11" t="s">
        <v>12</v>
      </c>
      <c r="O16" s="1" t="s">
        <v>12</v>
      </c>
      <c r="P16" s="11" t="s">
        <v>12</v>
      </c>
      <c r="Q16" s="11" t="s">
        <v>12</v>
      </c>
      <c r="R16" s="1" t="s">
        <v>12</v>
      </c>
      <c r="S16" s="11" t="s">
        <v>12</v>
      </c>
      <c r="T16" s="11" t="s">
        <v>12</v>
      </c>
      <c r="U16" s="1" t="s">
        <v>12</v>
      </c>
      <c r="V16" s="34" t="s">
        <v>26</v>
      </c>
      <c r="W16" s="35"/>
    </row>
    <row r="17" spans="1:23" ht="54.75" customHeight="1" hidden="1" thickBot="1">
      <c r="A17" s="3">
        <v>5</v>
      </c>
      <c r="B17" s="1" t="s">
        <v>27</v>
      </c>
      <c r="C17" s="1" t="s">
        <v>12</v>
      </c>
      <c r="D17" s="1" t="s">
        <v>133</v>
      </c>
      <c r="E17" s="8" t="s">
        <v>12</v>
      </c>
      <c r="F17" s="1" t="s">
        <v>12</v>
      </c>
      <c r="G17" s="8" t="s">
        <v>12</v>
      </c>
      <c r="H17" s="9" t="s">
        <v>12</v>
      </c>
      <c r="I17" s="1" t="s">
        <v>12</v>
      </c>
      <c r="J17" s="11" t="s">
        <v>12</v>
      </c>
      <c r="K17" s="11" t="s">
        <v>12</v>
      </c>
      <c r="L17" s="9" t="s">
        <v>12</v>
      </c>
      <c r="M17" s="1" t="s">
        <v>12</v>
      </c>
      <c r="N17" s="11" t="s">
        <v>12</v>
      </c>
      <c r="O17" s="1" t="s">
        <v>12</v>
      </c>
      <c r="P17" s="11" t="s">
        <v>12</v>
      </c>
      <c r="Q17" s="11" t="s">
        <v>12</v>
      </c>
      <c r="R17" s="1" t="s">
        <v>12</v>
      </c>
      <c r="S17" s="11" t="s">
        <v>12</v>
      </c>
      <c r="T17" s="11" t="s">
        <v>12</v>
      </c>
      <c r="U17" s="1" t="s">
        <v>12</v>
      </c>
      <c r="V17" s="34"/>
      <c r="W17" s="35"/>
    </row>
    <row r="18" spans="1:23" ht="49.5" customHeight="1" hidden="1" thickBot="1">
      <c r="A18" s="3">
        <v>6</v>
      </c>
      <c r="B18" s="1" t="s">
        <v>28</v>
      </c>
      <c r="C18" s="1" t="s">
        <v>12</v>
      </c>
      <c r="D18" s="4">
        <v>43101</v>
      </c>
      <c r="E18" s="8">
        <v>2018</v>
      </c>
      <c r="F18" s="1">
        <v>2018</v>
      </c>
      <c r="G18" s="8">
        <v>2018</v>
      </c>
      <c r="H18" s="9">
        <v>2018</v>
      </c>
      <c r="I18" s="1">
        <v>2018</v>
      </c>
      <c r="J18" s="11">
        <v>2018</v>
      </c>
      <c r="K18" s="11">
        <v>2018</v>
      </c>
      <c r="L18" s="9">
        <v>2018</v>
      </c>
      <c r="M18" s="1">
        <v>2018</v>
      </c>
      <c r="N18" s="11">
        <v>2018</v>
      </c>
      <c r="O18" s="1">
        <v>2018</v>
      </c>
      <c r="P18" s="11">
        <v>2018</v>
      </c>
      <c r="Q18" s="11">
        <v>2018</v>
      </c>
      <c r="R18" s="1">
        <v>2018</v>
      </c>
      <c r="S18" s="11">
        <v>2018</v>
      </c>
      <c r="T18" s="11">
        <v>2018</v>
      </c>
      <c r="U18" s="1">
        <v>2018</v>
      </c>
      <c r="V18" s="34" t="s">
        <v>29</v>
      </c>
      <c r="W18" s="35"/>
    </row>
    <row r="19" spans="1:23" ht="51" customHeight="1" hidden="1" thickBot="1">
      <c r="A19" s="3">
        <v>7</v>
      </c>
      <c r="B19" s="1" t="s">
        <v>30</v>
      </c>
      <c r="C19" s="1" t="s">
        <v>12</v>
      </c>
      <c r="D19" s="4">
        <v>44926</v>
      </c>
      <c r="E19" s="8">
        <v>2022</v>
      </c>
      <c r="F19" s="1">
        <v>2018</v>
      </c>
      <c r="G19" s="8">
        <v>2021</v>
      </c>
      <c r="H19" s="9">
        <v>2021</v>
      </c>
      <c r="I19" s="1">
        <v>2018</v>
      </c>
      <c r="J19" s="11">
        <v>2018</v>
      </c>
      <c r="K19" s="11">
        <v>2018</v>
      </c>
      <c r="L19" s="9">
        <v>2022</v>
      </c>
      <c r="M19" s="1">
        <v>2022</v>
      </c>
      <c r="N19" s="11">
        <v>2022</v>
      </c>
      <c r="O19" s="1">
        <v>2022</v>
      </c>
      <c r="P19" s="11">
        <v>2022</v>
      </c>
      <c r="Q19" s="11">
        <v>2022</v>
      </c>
      <c r="R19" s="1">
        <v>2022</v>
      </c>
      <c r="S19" s="11">
        <v>2022</v>
      </c>
      <c r="T19" s="11">
        <v>2022</v>
      </c>
      <c r="U19" s="1">
        <v>2019</v>
      </c>
      <c r="V19" s="34" t="s">
        <v>31</v>
      </c>
      <c r="W19" s="35"/>
    </row>
    <row r="20" spans="1:23" ht="111" customHeight="1" thickBot="1">
      <c r="A20" s="10">
        <v>8</v>
      </c>
      <c r="B20" s="47" t="s">
        <v>32</v>
      </c>
      <c r="C20" s="47" t="s">
        <v>0</v>
      </c>
      <c r="D20" s="48">
        <f>E20+F20+G20+H20+I20+J20+K20+L20+M20+N20+O20+P20+Q20+R20+S20+T20+U20</f>
        <v>821806.9400000001</v>
      </c>
      <c r="E20" s="48">
        <f>545.11+545.11+545.11+545.11</f>
        <v>2180.44</v>
      </c>
      <c r="F20" s="48">
        <v>42204.03</v>
      </c>
      <c r="G20" s="48">
        <f>5500+8700+6300+4500</f>
        <v>25000</v>
      </c>
      <c r="H20" s="48">
        <f>5700+6500+6300+6500</f>
        <v>25000</v>
      </c>
      <c r="I20" s="48">
        <f>208005.32-1633.36</f>
        <v>206371.96000000002</v>
      </c>
      <c r="J20" s="48">
        <f>110000-1847.44</f>
        <v>108152.56</v>
      </c>
      <c r="K20" s="48">
        <v>73105.17</v>
      </c>
      <c r="L20" s="48">
        <f>37000+1000+1000+2850+12500</f>
        <v>54350</v>
      </c>
      <c r="M20" s="48">
        <f>98830.78+2000+2000+2000+2000</f>
        <v>106830.78</v>
      </c>
      <c r="N20" s="48">
        <f>(2143.4+3409.93+3409.93+3409.93+3409.93)-140.61</f>
        <v>15642.51</v>
      </c>
      <c r="O20" s="48">
        <f>(7856.88+4575.37+4575.37+4575.37+4575.37)-7419.95</f>
        <v>18738.409999999996</v>
      </c>
      <c r="P20" s="48">
        <f>(4661.2+4661.2+4788.06+4919.59+7774.63)-795.72</f>
        <v>26008.96</v>
      </c>
      <c r="Q20" s="48">
        <f>(1118.8+1163.55+1210.09+1258.5+1308.84)-637.43</f>
        <v>5422.349999999999</v>
      </c>
      <c r="R20" s="48">
        <f>(573.66+596.61+620.47+645.29+671.11)-522.71</f>
        <v>2584.43</v>
      </c>
      <c r="S20" s="48">
        <f>(7972.02+4627.12+4627.12+1288.52+1340.06)-1552.75</f>
        <v>18302.09</v>
      </c>
      <c r="T20" s="48">
        <f>(18609.28+15505.92+11439.91+9914.57+11549.66)-3120.63</f>
        <v>63898.71</v>
      </c>
      <c r="U20" s="48">
        <f>(15198.95+16079.23)-3263.64</f>
        <v>28014.54</v>
      </c>
      <c r="V20" s="49" t="s">
        <v>33</v>
      </c>
      <c r="W20" s="50"/>
    </row>
    <row r="21" spans="1:23" ht="48" customHeight="1">
      <c r="A21" s="17">
        <v>8.1</v>
      </c>
      <c r="B21" s="51" t="s">
        <v>34</v>
      </c>
      <c r="C21" s="51" t="s">
        <v>0</v>
      </c>
      <c r="D21" s="52">
        <f>E21+F21+G21+H21+I21+J21+K21+L21+M21+N21+O21+P21+Q21+R21+S21+T21+U21</f>
        <v>69364.44</v>
      </c>
      <c r="E21" s="53">
        <f aca="true" t="shared" si="0" ref="E21:O21">E24+E25+E26+E27+E28+E29+E30+E31+E32+E33+E34+E35</f>
        <v>545.11</v>
      </c>
      <c r="F21" s="53">
        <f t="shared" si="0"/>
        <v>0</v>
      </c>
      <c r="G21" s="53">
        <f t="shared" si="0"/>
        <v>8700</v>
      </c>
      <c r="H21" s="53">
        <f t="shared" si="0"/>
        <v>6500</v>
      </c>
      <c r="I21" s="53">
        <f t="shared" si="0"/>
        <v>0</v>
      </c>
      <c r="J21" s="53">
        <f t="shared" si="0"/>
        <v>0</v>
      </c>
      <c r="K21" s="53">
        <f t="shared" si="0"/>
        <v>0</v>
      </c>
      <c r="L21" s="53">
        <f t="shared" si="0"/>
        <v>1000</v>
      </c>
      <c r="M21" s="53">
        <f t="shared" si="0"/>
        <v>2000</v>
      </c>
      <c r="N21" s="53">
        <f t="shared" si="0"/>
        <v>3409.93</v>
      </c>
      <c r="O21" s="53">
        <f t="shared" si="0"/>
        <v>4575.37</v>
      </c>
      <c r="P21" s="53">
        <f aca="true" t="shared" si="1" ref="P21:U21">P24+P25+P26+P27+P28+P29+P30+P31+P32+P33+P34+P35</f>
        <v>4661.6</v>
      </c>
      <c r="Q21" s="53">
        <f t="shared" si="1"/>
        <v>1163.55</v>
      </c>
      <c r="R21" s="53">
        <f t="shared" si="1"/>
        <v>596.61</v>
      </c>
      <c r="S21" s="53">
        <f t="shared" si="1"/>
        <v>4627.12</v>
      </c>
      <c r="T21" s="53">
        <f t="shared" si="1"/>
        <v>15505.92</v>
      </c>
      <c r="U21" s="53">
        <f t="shared" si="1"/>
        <v>16079.23</v>
      </c>
      <c r="V21" s="54" t="s">
        <v>162</v>
      </c>
      <c r="W21" s="55"/>
    </row>
    <row r="22" spans="1:23" ht="48" customHeight="1" thickBot="1">
      <c r="A22" s="19"/>
      <c r="B22" s="56"/>
      <c r="C22" s="56"/>
      <c r="D22" s="57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8" t="s">
        <v>35</v>
      </c>
      <c r="W22" s="59"/>
    </row>
    <row r="23" spans="1:23" ht="20.25" customHeight="1">
      <c r="A23" s="31" t="s">
        <v>36</v>
      </c>
      <c r="B23" s="51" t="s">
        <v>37</v>
      </c>
      <c r="C23" s="51" t="s">
        <v>0</v>
      </c>
      <c r="D23" s="60"/>
      <c r="E23" s="60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2" t="s">
        <v>38</v>
      </c>
      <c r="W23" s="63"/>
    </row>
    <row r="24" spans="1:23" ht="20.25" customHeight="1">
      <c r="A24" s="33"/>
      <c r="B24" s="64"/>
      <c r="C24" s="64"/>
      <c r="D24" s="65">
        <f aca="true" t="shared" si="2" ref="D24:D35">E24+F24+G24+H24+I24+J24+K24+L24+M24+N24+O24+P24+Q24+R24+S24+T24+U24</f>
        <v>0</v>
      </c>
      <c r="E24" s="65">
        <v>0</v>
      </c>
      <c r="F24" s="65">
        <v>0</v>
      </c>
      <c r="G24" s="65">
        <v>0</v>
      </c>
      <c r="H24" s="65">
        <v>0</v>
      </c>
      <c r="I24" s="65">
        <v>0</v>
      </c>
      <c r="J24" s="65">
        <v>0</v>
      </c>
      <c r="K24" s="65">
        <v>0</v>
      </c>
      <c r="L24" s="65">
        <v>0</v>
      </c>
      <c r="M24" s="65">
        <v>0</v>
      </c>
      <c r="N24" s="65">
        <v>0</v>
      </c>
      <c r="O24" s="65">
        <v>0</v>
      </c>
      <c r="P24" s="65">
        <v>0</v>
      </c>
      <c r="Q24" s="65">
        <v>0</v>
      </c>
      <c r="R24" s="65">
        <v>0</v>
      </c>
      <c r="S24" s="65">
        <v>0</v>
      </c>
      <c r="T24" s="65">
        <v>0</v>
      </c>
      <c r="U24" s="65">
        <v>0</v>
      </c>
      <c r="V24" s="66" t="s">
        <v>39</v>
      </c>
      <c r="W24" s="67"/>
    </row>
    <row r="25" spans="1:23" ht="20.25" customHeight="1">
      <c r="A25" s="33"/>
      <c r="B25" s="64"/>
      <c r="C25" s="64"/>
      <c r="D25" s="65">
        <f t="shared" si="2"/>
        <v>0</v>
      </c>
      <c r="E25" s="65">
        <v>0</v>
      </c>
      <c r="F25" s="65">
        <v>0</v>
      </c>
      <c r="G25" s="65">
        <v>0</v>
      </c>
      <c r="H25" s="65">
        <v>0</v>
      </c>
      <c r="I25" s="65">
        <v>0</v>
      </c>
      <c r="J25" s="65">
        <v>0</v>
      </c>
      <c r="K25" s="65">
        <v>0</v>
      </c>
      <c r="L25" s="65">
        <v>0</v>
      </c>
      <c r="M25" s="65">
        <v>0</v>
      </c>
      <c r="N25" s="65">
        <v>0</v>
      </c>
      <c r="O25" s="65">
        <v>0</v>
      </c>
      <c r="P25" s="65">
        <v>0</v>
      </c>
      <c r="Q25" s="65">
        <v>0</v>
      </c>
      <c r="R25" s="65">
        <v>0</v>
      </c>
      <c r="S25" s="65">
        <v>0</v>
      </c>
      <c r="T25" s="65">
        <v>0</v>
      </c>
      <c r="U25" s="65">
        <v>0</v>
      </c>
      <c r="V25" s="66" t="s">
        <v>40</v>
      </c>
      <c r="W25" s="67"/>
    </row>
    <row r="26" spans="1:23" ht="20.25" customHeight="1">
      <c r="A26" s="33"/>
      <c r="B26" s="64"/>
      <c r="C26" s="64"/>
      <c r="D26" s="65">
        <f t="shared" si="2"/>
        <v>20827.12</v>
      </c>
      <c r="E26" s="65">
        <v>0</v>
      </c>
      <c r="F26" s="65">
        <v>0</v>
      </c>
      <c r="G26" s="65">
        <v>8700</v>
      </c>
      <c r="H26" s="65">
        <v>6500</v>
      </c>
      <c r="I26" s="65">
        <v>0</v>
      </c>
      <c r="J26" s="65">
        <v>0</v>
      </c>
      <c r="K26" s="65">
        <v>0</v>
      </c>
      <c r="L26" s="65">
        <v>1000</v>
      </c>
      <c r="M26" s="65">
        <v>0</v>
      </c>
      <c r="N26" s="65">
        <v>0</v>
      </c>
      <c r="O26" s="65">
        <v>0</v>
      </c>
      <c r="P26" s="65">
        <v>0</v>
      </c>
      <c r="Q26" s="65">
        <v>0</v>
      </c>
      <c r="R26" s="65">
        <v>0</v>
      </c>
      <c r="S26" s="65">
        <v>4627.12</v>
      </c>
      <c r="T26" s="65">
        <v>0</v>
      </c>
      <c r="U26" s="65">
        <v>0</v>
      </c>
      <c r="V26" s="66" t="s">
        <v>41</v>
      </c>
      <c r="W26" s="67"/>
    </row>
    <row r="27" spans="1:23" ht="20.25" customHeight="1">
      <c r="A27" s="33"/>
      <c r="B27" s="64"/>
      <c r="C27" s="64"/>
      <c r="D27" s="65">
        <f t="shared" si="2"/>
        <v>0</v>
      </c>
      <c r="E27" s="65">
        <v>0</v>
      </c>
      <c r="F27" s="65">
        <v>0</v>
      </c>
      <c r="G27" s="65">
        <v>0</v>
      </c>
      <c r="H27" s="65">
        <v>0</v>
      </c>
      <c r="I27" s="65">
        <v>0</v>
      </c>
      <c r="J27" s="65">
        <v>0</v>
      </c>
      <c r="K27" s="65">
        <v>0</v>
      </c>
      <c r="L27" s="65">
        <v>0</v>
      </c>
      <c r="M27" s="65">
        <v>0</v>
      </c>
      <c r="N27" s="65">
        <v>0</v>
      </c>
      <c r="O27" s="65">
        <v>0</v>
      </c>
      <c r="P27" s="65">
        <v>0</v>
      </c>
      <c r="Q27" s="65">
        <v>0</v>
      </c>
      <c r="R27" s="65">
        <v>0</v>
      </c>
      <c r="S27" s="65">
        <v>0</v>
      </c>
      <c r="T27" s="65">
        <v>0</v>
      </c>
      <c r="U27" s="65">
        <v>0</v>
      </c>
      <c r="V27" s="66" t="s">
        <v>42</v>
      </c>
      <c r="W27" s="67"/>
    </row>
    <row r="28" spans="1:23" ht="20.25" customHeight="1">
      <c r="A28" s="33"/>
      <c r="B28" s="64"/>
      <c r="C28" s="64"/>
      <c r="D28" s="65">
        <f t="shared" si="2"/>
        <v>0</v>
      </c>
      <c r="E28" s="65">
        <v>0</v>
      </c>
      <c r="F28" s="65">
        <v>0</v>
      </c>
      <c r="G28" s="65">
        <v>0</v>
      </c>
      <c r="H28" s="65">
        <v>0</v>
      </c>
      <c r="I28" s="65">
        <v>0</v>
      </c>
      <c r="J28" s="65">
        <v>0</v>
      </c>
      <c r="K28" s="65">
        <v>0</v>
      </c>
      <c r="L28" s="65">
        <v>0</v>
      </c>
      <c r="M28" s="65">
        <v>0</v>
      </c>
      <c r="N28" s="65">
        <v>0</v>
      </c>
      <c r="O28" s="65">
        <v>0</v>
      </c>
      <c r="P28" s="65">
        <v>0</v>
      </c>
      <c r="Q28" s="65">
        <v>0</v>
      </c>
      <c r="R28" s="65">
        <v>0</v>
      </c>
      <c r="S28" s="65">
        <v>0</v>
      </c>
      <c r="T28" s="65">
        <v>0</v>
      </c>
      <c r="U28" s="65">
        <v>0</v>
      </c>
      <c r="V28" s="66" t="s">
        <v>43</v>
      </c>
      <c r="W28" s="67"/>
    </row>
    <row r="29" spans="1:23" ht="20.25" customHeight="1">
      <c r="A29" s="33"/>
      <c r="B29" s="64"/>
      <c r="C29" s="64"/>
      <c r="D29" s="65">
        <f t="shared" si="2"/>
        <v>0</v>
      </c>
      <c r="E29" s="65">
        <v>0</v>
      </c>
      <c r="F29" s="65">
        <v>0</v>
      </c>
      <c r="G29" s="65">
        <v>0</v>
      </c>
      <c r="H29" s="65">
        <v>0</v>
      </c>
      <c r="I29" s="65">
        <v>0</v>
      </c>
      <c r="J29" s="65">
        <v>0</v>
      </c>
      <c r="K29" s="65">
        <v>0</v>
      </c>
      <c r="L29" s="65">
        <v>0</v>
      </c>
      <c r="M29" s="65">
        <v>0</v>
      </c>
      <c r="N29" s="65">
        <v>0</v>
      </c>
      <c r="O29" s="65">
        <v>0</v>
      </c>
      <c r="P29" s="65">
        <v>0</v>
      </c>
      <c r="Q29" s="65">
        <v>0</v>
      </c>
      <c r="R29" s="65">
        <v>0</v>
      </c>
      <c r="S29" s="65">
        <v>0</v>
      </c>
      <c r="T29" s="65">
        <v>0</v>
      </c>
      <c r="U29" s="65">
        <v>0</v>
      </c>
      <c r="V29" s="66" t="s">
        <v>44</v>
      </c>
      <c r="W29" s="67"/>
    </row>
    <row r="30" spans="1:23" ht="20.25" customHeight="1">
      <c r="A30" s="33"/>
      <c r="B30" s="64"/>
      <c r="C30" s="64"/>
      <c r="D30" s="65">
        <f t="shared" si="2"/>
        <v>0</v>
      </c>
      <c r="E30" s="65">
        <v>0</v>
      </c>
      <c r="F30" s="65">
        <v>0</v>
      </c>
      <c r="G30" s="65">
        <v>0</v>
      </c>
      <c r="H30" s="65">
        <v>0</v>
      </c>
      <c r="I30" s="65">
        <v>0</v>
      </c>
      <c r="J30" s="65">
        <v>0</v>
      </c>
      <c r="K30" s="65">
        <v>0</v>
      </c>
      <c r="L30" s="65">
        <v>0</v>
      </c>
      <c r="M30" s="65">
        <v>0</v>
      </c>
      <c r="N30" s="65">
        <v>0</v>
      </c>
      <c r="O30" s="65">
        <v>0</v>
      </c>
      <c r="P30" s="65">
        <v>0</v>
      </c>
      <c r="Q30" s="65">
        <v>0</v>
      </c>
      <c r="R30" s="65">
        <v>0</v>
      </c>
      <c r="S30" s="65">
        <v>0</v>
      </c>
      <c r="T30" s="65">
        <v>0</v>
      </c>
      <c r="U30" s="65">
        <v>0</v>
      </c>
      <c r="V30" s="66" t="s">
        <v>45</v>
      </c>
      <c r="W30" s="67"/>
    </row>
    <row r="31" spans="1:23" ht="20.25" customHeight="1">
      <c r="A31" s="33"/>
      <c r="B31" s="64"/>
      <c r="C31" s="64"/>
      <c r="D31" s="65">
        <f t="shared" si="2"/>
        <v>6175.37</v>
      </c>
      <c r="E31" s="65">
        <v>0</v>
      </c>
      <c r="F31" s="65">
        <v>0</v>
      </c>
      <c r="G31" s="65">
        <v>0</v>
      </c>
      <c r="H31" s="65">
        <v>0</v>
      </c>
      <c r="I31" s="65">
        <v>0</v>
      </c>
      <c r="J31" s="65">
        <v>0</v>
      </c>
      <c r="K31" s="65">
        <v>0</v>
      </c>
      <c r="L31" s="65">
        <v>0</v>
      </c>
      <c r="M31" s="65">
        <v>0</v>
      </c>
      <c r="N31" s="65">
        <v>0</v>
      </c>
      <c r="O31" s="65">
        <v>4575.37</v>
      </c>
      <c r="P31" s="65">
        <v>0</v>
      </c>
      <c r="Q31" s="65">
        <v>0</v>
      </c>
      <c r="R31" s="65">
        <v>0</v>
      </c>
      <c r="S31" s="65">
        <v>0</v>
      </c>
      <c r="T31" s="65">
        <v>1600</v>
      </c>
      <c r="U31" s="65">
        <v>0</v>
      </c>
      <c r="V31" s="66" t="s">
        <v>46</v>
      </c>
      <c r="W31" s="67"/>
    </row>
    <row r="32" spans="1:23" ht="20.25" customHeight="1">
      <c r="A32" s="33"/>
      <c r="B32" s="64"/>
      <c r="C32" s="64"/>
      <c r="D32" s="65">
        <f t="shared" si="2"/>
        <v>4909.93</v>
      </c>
      <c r="E32" s="65">
        <v>0</v>
      </c>
      <c r="F32" s="65">
        <v>0</v>
      </c>
      <c r="G32" s="65">
        <v>0</v>
      </c>
      <c r="H32" s="65">
        <v>0</v>
      </c>
      <c r="I32" s="65">
        <v>0</v>
      </c>
      <c r="J32" s="65">
        <v>0</v>
      </c>
      <c r="K32" s="65">
        <v>0</v>
      </c>
      <c r="L32" s="65">
        <v>0</v>
      </c>
      <c r="M32" s="65">
        <v>0</v>
      </c>
      <c r="N32" s="65">
        <v>3409.93</v>
      </c>
      <c r="O32" s="65">
        <v>0</v>
      </c>
      <c r="P32" s="65">
        <v>1500</v>
      </c>
      <c r="Q32" s="65">
        <v>0</v>
      </c>
      <c r="R32" s="65">
        <v>0</v>
      </c>
      <c r="S32" s="65">
        <v>0</v>
      </c>
      <c r="T32" s="65">
        <v>0</v>
      </c>
      <c r="U32" s="65">
        <v>0</v>
      </c>
      <c r="V32" s="66" t="s">
        <v>47</v>
      </c>
      <c r="W32" s="67"/>
    </row>
    <row r="33" spans="1:23" ht="20.25" customHeight="1">
      <c r="A33" s="33"/>
      <c r="B33" s="64"/>
      <c r="C33" s="64"/>
      <c r="D33" s="65">
        <f t="shared" si="2"/>
        <v>0</v>
      </c>
      <c r="E33" s="65">
        <v>0</v>
      </c>
      <c r="F33" s="65">
        <v>0</v>
      </c>
      <c r="G33" s="65">
        <v>0</v>
      </c>
      <c r="H33" s="65">
        <v>0</v>
      </c>
      <c r="I33" s="65">
        <v>0</v>
      </c>
      <c r="J33" s="65">
        <v>0</v>
      </c>
      <c r="K33" s="65">
        <v>0</v>
      </c>
      <c r="L33" s="65">
        <v>0</v>
      </c>
      <c r="M33" s="65">
        <v>0</v>
      </c>
      <c r="N33" s="65">
        <v>0</v>
      </c>
      <c r="O33" s="65">
        <v>0</v>
      </c>
      <c r="P33" s="65">
        <v>0</v>
      </c>
      <c r="Q33" s="65">
        <v>0</v>
      </c>
      <c r="R33" s="65">
        <v>0</v>
      </c>
      <c r="S33" s="65">
        <v>0</v>
      </c>
      <c r="T33" s="65">
        <v>0</v>
      </c>
      <c r="U33" s="65">
        <v>0</v>
      </c>
      <c r="V33" s="66" t="s">
        <v>48</v>
      </c>
      <c r="W33" s="67"/>
    </row>
    <row r="34" spans="1:23" ht="20.25" customHeight="1">
      <c r="A34" s="33"/>
      <c r="B34" s="64"/>
      <c r="C34" s="64"/>
      <c r="D34" s="65">
        <f t="shared" si="2"/>
        <v>2545.11</v>
      </c>
      <c r="E34" s="68">
        <v>545.11</v>
      </c>
      <c r="F34" s="65">
        <v>0</v>
      </c>
      <c r="G34" s="65">
        <v>0</v>
      </c>
      <c r="H34" s="65">
        <v>0</v>
      </c>
      <c r="I34" s="65">
        <v>0</v>
      </c>
      <c r="J34" s="65">
        <v>0</v>
      </c>
      <c r="K34" s="65">
        <v>0</v>
      </c>
      <c r="L34" s="65">
        <v>0</v>
      </c>
      <c r="M34" s="65">
        <v>2000</v>
      </c>
      <c r="N34" s="65">
        <v>0</v>
      </c>
      <c r="O34" s="65">
        <v>0</v>
      </c>
      <c r="P34" s="65">
        <v>0</v>
      </c>
      <c r="Q34" s="65">
        <v>0</v>
      </c>
      <c r="R34" s="65">
        <v>0</v>
      </c>
      <c r="S34" s="65">
        <v>0</v>
      </c>
      <c r="T34" s="65">
        <v>0</v>
      </c>
      <c r="U34" s="65">
        <v>0</v>
      </c>
      <c r="V34" s="66" t="s">
        <v>49</v>
      </c>
      <c r="W34" s="67"/>
    </row>
    <row r="35" spans="1:23" ht="20.25" customHeight="1">
      <c r="A35" s="33"/>
      <c r="B35" s="64"/>
      <c r="C35" s="64"/>
      <c r="D35" s="65">
        <f t="shared" si="2"/>
        <v>34906.91</v>
      </c>
      <c r="E35" s="65">
        <v>0</v>
      </c>
      <c r="F35" s="65">
        <v>0</v>
      </c>
      <c r="G35" s="65">
        <v>0</v>
      </c>
      <c r="H35" s="65">
        <v>0</v>
      </c>
      <c r="I35" s="65">
        <v>0</v>
      </c>
      <c r="J35" s="65">
        <v>0</v>
      </c>
      <c r="K35" s="65">
        <v>0</v>
      </c>
      <c r="L35" s="65">
        <v>0</v>
      </c>
      <c r="M35" s="65">
        <v>0</v>
      </c>
      <c r="N35" s="65">
        <v>0</v>
      </c>
      <c r="O35" s="65">
        <v>0</v>
      </c>
      <c r="P35" s="65">
        <v>3161.6</v>
      </c>
      <c r="Q35" s="65">
        <v>1163.55</v>
      </c>
      <c r="R35" s="65">
        <v>596.61</v>
      </c>
      <c r="S35" s="65">
        <v>0</v>
      </c>
      <c r="T35" s="65">
        <v>13905.92</v>
      </c>
      <c r="U35" s="65">
        <v>16079.23</v>
      </c>
      <c r="V35" s="66" t="s">
        <v>50</v>
      </c>
      <c r="W35" s="67"/>
    </row>
    <row r="36" spans="1:23" ht="33" customHeight="1" thickBot="1">
      <c r="A36" s="32"/>
      <c r="B36" s="56"/>
      <c r="C36" s="56"/>
      <c r="D36" s="69"/>
      <c r="E36" s="69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1" t="s">
        <v>51</v>
      </c>
      <c r="W36" s="72"/>
    </row>
    <row r="37" spans="1:23" ht="35.25" customHeight="1" thickBot="1">
      <c r="A37" s="3">
        <v>9</v>
      </c>
      <c r="B37" s="47" t="s">
        <v>52</v>
      </c>
      <c r="C37" s="47" t="s">
        <v>12</v>
      </c>
      <c r="D37" s="47" t="s">
        <v>12</v>
      </c>
      <c r="E37" s="47" t="s">
        <v>12</v>
      </c>
      <c r="F37" s="47" t="s">
        <v>12</v>
      </c>
      <c r="G37" s="47" t="s">
        <v>12</v>
      </c>
      <c r="H37" s="47" t="s">
        <v>12</v>
      </c>
      <c r="I37" s="47" t="s">
        <v>12</v>
      </c>
      <c r="J37" s="47" t="s">
        <v>12</v>
      </c>
      <c r="K37" s="47" t="s">
        <v>12</v>
      </c>
      <c r="L37" s="47" t="s">
        <v>12</v>
      </c>
      <c r="M37" s="47" t="s">
        <v>12</v>
      </c>
      <c r="N37" s="47" t="s">
        <v>12</v>
      </c>
      <c r="O37" s="47" t="s">
        <v>12</v>
      </c>
      <c r="P37" s="47" t="s">
        <v>12</v>
      </c>
      <c r="Q37" s="47" t="s">
        <v>12</v>
      </c>
      <c r="R37" s="47" t="s">
        <v>12</v>
      </c>
      <c r="S37" s="47" t="s">
        <v>12</v>
      </c>
      <c r="T37" s="47" t="s">
        <v>12</v>
      </c>
      <c r="U37" s="47" t="s">
        <v>12</v>
      </c>
      <c r="V37" s="49"/>
      <c r="W37" s="50"/>
    </row>
    <row r="38" spans="1:23" ht="35.25" customHeight="1" thickBot="1">
      <c r="A38" s="3">
        <v>9.1</v>
      </c>
      <c r="B38" s="47" t="s">
        <v>53</v>
      </c>
      <c r="C38" s="47" t="s">
        <v>12</v>
      </c>
      <c r="D38" s="47" t="s">
        <v>12</v>
      </c>
      <c r="E38" s="47" t="s">
        <v>12</v>
      </c>
      <c r="F38" s="47" t="s">
        <v>12</v>
      </c>
      <c r="G38" s="47" t="s">
        <v>12</v>
      </c>
      <c r="H38" s="47" t="s">
        <v>12</v>
      </c>
      <c r="I38" s="47" t="s">
        <v>12</v>
      </c>
      <c r="J38" s="47" t="s">
        <v>12</v>
      </c>
      <c r="K38" s="47" t="s">
        <v>12</v>
      </c>
      <c r="L38" s="47" t="s">
        <v>12</v>
      </c>
      <c r="M38" s="47" t="s">
        <v>12</v>
      </c>
      <c r="N38" s="47" t="s">
        <v>12</v>
      </c>
      <c r="O38" s="47" t="s">
        <v>12</v>
      </c>
      <c r="P38" s="47" t="s">
        <v>12</v>
      </c>
      <c r="Q38" s="47" t="s">
        <v>12</v>
      </c>
      <c r="R38" s="47" t="s">
        <v>12</v>
      </c>
      <c r="S38" s="47" t="s">
        <v>12</v>
      </c>
      <c r="T38" s="47" t="s">
        <v>12</v>
      </c>
      <c r="U38" s="47" t="s">
        <v>12</v>
      </c>
      <c r="V38" s="49"/>
      <c r="W38" s="50"/>
    </row>
    <row r="39" spans="1:23" ht="35.25" customHeight="1" thickBot="1">
      <c r="A39" s="5" t="s">
        <v>54</v>
      </c>
      <c r="B39" s="47" t="s">
        <v>55</v>
      </c>
      <c r="C39" s="47" t="s">
        <v>56</v>
      </c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9"/>
      <c r="W39" s="50"/>
    </row>
    <row r="40" spans="1:23" ht="35.25" customHeight="1" thickBot="1">
      <c r="A40" s="5" t="s">
        <v>57</v>
      </c>
      <c r="B40" s="47" t="s">
        <v>58</v>
      </c>
      <c r="C40" s="47" t="s">
        <v>56</v>
      </c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9"/>
      <c r="W40" s="50"/>
    </row>
    <row r="41" spans="1:23" ht="35.25" customHeight="1" thickBot="1">
      <c r="A41" s="3">
        <v>9.2</v>
      </c>
      <c r="B41" s="47" t="s">
        <v>59</v>
      </c>
      <c r="C41" s="47" t="s">
        <v>12</v>
      </c>
      <c r="D41" s="47" t="s">
        <v>12</v>
      </c>
      <c r="E41" s="47" t="s">
        <v>12</v>
      </c>
      <c r="F41" s="47" t="s">
        <v>12</v>
      </c>
      <c r="G41" s="47" t="s">
        <v>12</v>
      </c>
      <c r="H41" s="47" t="s">
        <v>12</v>
      </c>
      <c r="I41" s="47" t="s">
        <v>12</v>
      </c>
      <c r="J41" s="47" t="s">
        <v>12</v>
      </c>
      <c r="K41" s="47" t="s">
        <v>12</v>
      </c>
      <c r="L41" s="47" t="s">
        <v>12</v>
      </c>
      <c r="M41" s="47" t="s">
        <v>12</v>
      </c>
      <c r="N41" s="47" t="s">
        <v>12</v>
      </c>
      <c r="O41" s="47" t="s">
        <v>12</v>
      </c>
      <c r="P41" s="47" t="s">
        <v>12</v>
      </c>
      <c r="Q41" s="47" t="s">
        <v>12</v>
      </c>
      <c r="R41" s="47" t="s">
        <v>12</v>
      </c>
      <c r="S41" s="47" t="s">
        <v>12</v>
      </c>
      <c r="T41" s="47" t="s">
        <v>12</v>
      </c>
      <c r="U41" s="47" t="s">
        <v>12</v>
      </c>
      <c r="V41" s="49"/>
      <c r="W41" s="50"/>
    </row>
    <row r="42" spans="1:23" ht="43.5" customHeight="1" thickBot="1">
      <c r="A42" s="5" t="s">
        <v>60</v>
      </c>
      <c r="B42" s="47" t="s">
        <v>55</v>
      </c>
      <c r="C42" s="47" t="s">
        <v>61</v>
      </c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9" t="s">
        <v>62</v>
      </c>
      <c r="W42" s="50"/>
    </row>
    <row r="43" spans="1:23" ht="72" customHeight="1" thickBot="1">
      <c r="A43" s="5" t="s">
        <v>63</v>
      </c>
      <c r="B43" s="47" t="s">
        <v>58</v>
      </c>
      <c r="C43" s="47" t="s">
        <v>61</v>
      </c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9" t="s">
        <v>64</v>
      </c>
      <c r="W43" s="50"/>
    </row>
    <row r="44" spans="1:23" ht="48.75" customHeight="1" thickBot="1">
      <c r="A44" s="3">
        <v>9.3</v>
      </c>
      <c r="B44" s="47" t="s">
        <v>65</v>
      </c>
      <c r="C44" s="47" t="s">
        <v>12</v>
      </c>
      <c r="D44" s="47" t="s">
        <v>12</v>
      </c>
      <c r="E44" s="47" t="s">
        <v>12</v>
      </c>
      <c r="F44" s="47" t="s">
        <v>12</v>
      </c>
      <c r="G44" s="47" t="s">
        <v>12</v>
      </c>
      <c r="H44" s="47" t="s">
        <v>12</v>
      </c>
      <c r="I44" s="47" t="s">
        <v>12</v>
      </c>
      <c r="J44" s="47" t="s">
        <v>12</v>
      </c>
      <c r="K44" s="47" t="s">
        <v>12</v>
      </c>
      <c r="L44" s="47" t="s">
        <v>12</v>
      </c>
      <c r="M44" s="47" t="s">
        <v>12</v>
      </c>
      <c r="N44" s="47" t="s">
        <v>12</v>
      </c>
      <c r="O44" s="47" t="s">
        <v>12</v>
      </c>
      <c r="P44" s="47" t="s">
        <v>12</v>
      </c>
      <c r="Q44" s="47" t="s">
        <v>12</v>
      </c>
      <c r="R44" s="47" t="s">
        <v>12</v>
      </c>
      <c r="S44" s="47" t="s">
        <v>12</v>
      </c>
      <c r="T44" s="47" t="s">
        <v>12</v>
      </c>
      <c r="U44" s="47" t="s">
        <v>12</v>
      </c>
      <c r="V44" s="49"/>
      <c r="W44" s="50"/>
    </row>
    <row r="45" spans="1:23" ht="35.25" customHeight="1" thickBot="1">
      <c r="A45" s="5" t="s">
        <v>66</v>
      </c>
      <c r="B45" s="47" t="s">
        <v>55</v>
      </c>
      <c r="C45" s="47" t="s">
        <v>67</v>
      </c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9" t="s">
        <v>68</v>
      </c>
      <c r="W45" s="50"/>
    </row>
    <row r="46" spans="1:23" ht="35.25" customHeight="1" thickBot="1">
      <c r="A46" s="5" t="s">
        <v>69</v>
      </c>
      <c r="B46" s="47" t="s">
        <v>58</v>
      </c>
      <c r="C46" s="47" t="s">
        <v>70</v>
      </c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9" t="s">
        <v>71</v>
      </c>
      <c r="W46" s="50"/>
    </row>
    <row r="47" spans="1:23" ht="35.25" customHeight="1" thickBot="1">
      <c r="A47" s="3">
        <v>9.4</v>
      </c>
      <c r="B47" s="47" t="s">
        <v>72</v>
      </c>
      <c r="C47" s="47" t="s">
        <v>73</v>
      </c>
      <c r="D47" s="47" t="s">
        <v>12</v>
      </c>
      <c r="E47" s="47" t="s">
        <v>12</v>
      </c>
      <c r="F47" s="47" t="s">
        <v>12</v>
      </c>
      <c r="G47" s="47" t="s">
        <v>12</v>
      </c>
      <c r="H47" s="47" t="s">
        <v>12</v>
      </c>
      <c r="I47" s="47" t="s">
        <v>12</v>
      </c>
      <c r="J47" s="47" t="s">
        <v>12</v>
      </c>
      <c r="K47" s="47" t="s">
        <v>12</v>
      </c>
      <c r="L47" s="47" t="s">
        <v>12</v>
      </c>
      <c r="M47" s="47" t="s">
        <v>12</v>
      </c>
      <c r="N47" s="47" t="s">
        <v>12</v>
      </c>
      <c r="O47" s="47" t="s">
        <v>12</v>
      </c>
      <c r="P47" s="47" t="s">
        <v>12</v>
      </c>
      <c r="Q47" s="47" t="s">
        <v>12</v>
      </c>
      <c r="R47" s="47" t="s">
        <v>12</v>
      </c>
      <c r="S47" s="47" t="s">
        <v>12</v>
      </c>
      <c r="T47" s="47" t="s">
        <v>12</v>
      </c>
      <c r="U47" s="47" t="s">
        <v>12</v>
      </c>
      <c r="V47" s="49"/>
      <c r="W47" s="50"/>
    </row>
    <row r="48" spans="1:23" ht="35.25" customHeight="1" thickBot="1">
      <c r="A48" s="5" t="s">
        <v>74</v>
      </c>
      <c r="B48" s="47" t="s">
        <v>55</v>
      </c>
      <c r="C48" s="47" t="s">
        <v>73</v>
      </c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9" t="s">
        <v>75</v>
      </c>
      <c r="W48" s="50"/>
    </row>
    <row r="49" spans="1:23" ht="35.25" customHeight="1" thickBot="1">
      <c r="A49" s="5" t="s">
        <v>76</v>
      </c>
      <c r="B49" s="47" t="s">
        <v>58</v>
      </c>
      <c r="C49" s="47" t="s">
        <v>73</v>
      </c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9" t="s">
        <v>77</v>
      </c>
      <c r="W49" s="50"/>
    </row>
    <row r="50" spans="1:23" ht="35.25" customHeight="1" thickBot="1">
      <c r="A50" s="3">
        <v>9.5</v>
      </c>
      <c r="B50" s="47" t="s">
        <v>78</v>
      </c>
      <c r="C50" s="47" t="s">
        <v>73</v>
      </c>
      <c r="D50" s="47" t="s">
        <v>12</v>
      </c>
      <c r="E50" s="47" t="s">
        <v>12</v>
      </c>
      <c r="F50" s="47" t="s">
        <v>12</v>
      </c>
      <c r="G50" s="47" t="s">
        <v>12</v>
      </c>
      <c r="H50" s="47" t="s">
        <v>12</v>
      </c>
      <c r="I50" s="47" t="s">
        <v>12</v>
      </c>
      <c r="J50" s="47" t="s">
        <v>12</v>
      </c>
      <c r="K50" s="47" t="s">
        <v>12</v>
      </c>
      <c r="L50" s="47" t="s">
        <v>12</v>
      </c>
      <c r="M50" s="47" t="s">
        <v>12</v>
      </c>
      <c r="N50" s="47" t="s">
        <v>12</v>
      </c>
      <c r="O50" s="47" t="s">
        <v>12</v>
      </c>
      <c r="P50" s="47" t="s">
        <v>12</v>
      </c>
      <c r="Q50" s="47" t="s">
        <v>12</v>
      </c>
      <c r="R50" s="47" t="s">
        <v>12</v>
      </c>
      <c r="S50" s="47" t="s">
        <v>12</v>
      </c>
      <c r="T50" s="47" t="s">
        <v>12</v>
      </c>
      <c r="U50" s="47" t="s">
        <v>12</v>
      </c>
      <c r="V50" s="49"/>
      <c r="W50" s="50"/>
    </row>
    <row r="51" spans="1:23" ht="35.25" customHeight="1" thickBot="1">
      <c r="A51" s="5" t="s">
        <v>79</v>
      </c>
      <c r="B51" s="47" t="s">
        <v>55</v>
      </c>
      <c r="C51" s="47" t="s">
        <v>73</v>
      </c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9"/>
      <c r="W51" s="50"/>
    </row>
    <row r="52" spans="1:23" ht="35.25" customHeight="1" thickBot="1">
      <c r="A52" s="5" t="s">
        <v>80</v>
      </c>
      <c r="B52" s="47" t="s">
        <v>58</v>
      </c>
      <c r="C52" s="47" t="s">
        <v>73</v>
      </c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9"/>
      <c r="W52" s="50"/>
    </row>
    <row r="53" spans="1:23" ht="50.25" customHeight="1" thickBot="1">
      <c r="A53" s="3">
        <v>9.6</v>
      </c>
      <c r="B53" s="47" t="s">
        <v>81</v>
      </c>
      <c r="C53" s="47" t="s">
        <v>82</v>
      </c>
      <c r="D53" s="47" t="s">
        <v>12</v>
      </c>
      <c r="E53" s="47" t="s">
        <v>12</v>
      </c>
      <c r="F53" s="47" t="s">
        <v>12</v>
      </c>
      <c r="G53" s="47" t="s">
        <v>12</v>
      </c>
      <c r="H53" s="47" t="s">
        <v>12</v>
      </c>
      <c r="I53" s="47" t="s">
        <v>12</v>
      </c>
      <c r="J53" s="47" t="s">
        <v>12</v>
      </c>
      <c r="K53" s="47" t="s">
        <v>12</v>
      </c>
      <c r="L53" s="47" t="s">
        <v>12</v>
      </c>
      <c r="M53" s="47" t="s">
        <v>12</v>
      </c>
      <c r="N53" s="47" t="s">
        <v>12</v>
      </c>
      <c r="O53" s="47" t="s">
        <v>12</v>
      </c>
      <c r="P53" s="47" t="s">
        <v>12</v>
      </c>
      <c r="Q53" s="47" t="s">
        <v>12</v>
      </c>
      <c r="R53" s="47" t="s">
        <v>12</v>
      </c>
      <c r="S53" s="47" t="s">
        <v>12</v>
      </c>
      <c r="T53" s="47" t="s">
        <v>12</v>
      </c>
      <c r="U53" s="47" t="s">
        <v>12</v>
      </c>
      <c r="V53" s="49"/>
      <c r="W53" s="50"/>
    </row>
    <row r="54" spans="1:23" ht="27" customHeight="1" thickBot="1">
      <c r="A54" s="5" t="s">
        <v>83</v>
      </c>
      <c r="B54" s="47" t="s">
        <v>55</v>
      </c>
      <c r="C54" s="47" t="s">
        <v>82</v>
      </c>
      <c r="D54" s="47">
        <v>126755</v>
      </c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9" t="s">
        <v>84</v>
      </c>
      <c r="W54" s="50"/>
    </row>
    <row r="55" spans="1:23" ht="27" customHeight="1" thickBot="1">
      <c r="A55" s="5" t="s">
        <v>85</v>
      </c>
      <c r="B55" s="47" t="s">
        <v>58</v>
      </c>
      <c r="C55" s="47" t="s">
        <v>82</v>
      </c>
      <c r="D55" s="47">
        <v>126755</v>
      </c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9" t="s">
        <v>86</v>
      </c>
      <c r="W55" s="50"/>
    </row>
    <row r="56" spans="1:23" ht="27" customHeight="1" thickBot="1">
      <c r="A56" s="3">
        <v>9.7</v>
      </c>
      <c r="B56" s="47" t="s">
        <v>87</v>
      </c>
      <c r="C56" s="47" t="s">
        <v>88</v>
      </c>
      <c r="D56" s="47" t="s">
        <v>12</v>
      </c>
      <c r="E56" s="47" t="s">
        <v>12</v>
      </c>
      <c r="F56" s="47" t="s">
        <v>12</v>
      </c>
      <c r="G56" s="47" t="s">
        <v>12</v>
      </c>
      <c r="H56" s="47" t="s">
        <v>12</v>
      </c>
      <c r="I56" s="47" t="s">
        <v>12</v>
      </c>
      <c r="J56" s="47" t="s">
        <v>12</v>
      </c>
      <c r="K56" s="47" t="s">
        <v>12</v>
      </c>
      <c r="L56" s="47" t="s">
        <v>12</v>
      </c>
      <c r="M56" s="47" t="s">
        <v>12</v>
      </c>
      <c r="N56" s="47" t="s">
        <v>12</v>
      </c>
      <c r="O56" s="47" t="s">
        <v>12</v>
      </c>
      <c r="P56" s="47" t="s">
        <v>12</v>
      </c>
      <c r="Q56" s="47" t="s">
        <v>12</v>
      </c>
      <c r="R56" s="47" t="s">
        <v>12</v>
      </c>
      <c r="S56" s="47" t="s">
        <v>12</v>
      </c>
      <c r="T56" s="47" t="s">
        <v>12</v>
      </c>
      <c r="U56" s="47" t="s">
        <v>12</v>
      </c>
      <c r="V56" s="49"/>
      <c r="W56" s="50"/>
    </row>
    <row r="57" spans="1:23" ht="27" customHeight="1" thickBot="1">
      <c r="A57" s="5" t="s">
        <v>89</v>
      </c>
      <c r="B57" s="47" t="s">
        <v>55</v>
      </c>
      <c r="C57" s="47" t="s">
        <v>88</v>
      </c>
      <c r="D57" s="47">
        <v>17.3</v>
      </c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9" t="s">
        <v>90</v>
      </c>
      <c r="W57" s="50"/>
    </row>
    <row r="58" spans="1:23" ht="27" customHeight="1" thickBot="1">
      <c r="A58" s="5" t="s">
        <v>91</v>
      </c>
      <c r="B58" s="47" t="s">
        <v>58</v>
      </c>
      <c r="C58" s="47" t="s">
        <v>88</v>
      </c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9" t="s">
        <v>92</v>
      </c>
      <c r="W58" s="50"/>
    </row>
    <row r="59" spans="1:23" ht="27" customHeight="1" thickBot="1">
      <c r="A59" s="3">
        <v>9.8</v>
      </c>
      <c r="B59" s="47" t="s">
        <v>93</v>
      </c>
      <c r="C59" s="47" t="s">
        <v>94</v>
      </c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9"/>
      <c r="W59" s="50"/>
    </row>
    <row r="60" spans="1:23" ht="27" customHeight="1" thickBot="1">
      <c r="A60" s="5" t="s">
        <v>95</v>
      </c>
      <c r="B60" s="47" t="s">
        <v>55</v>
      </c>
      <c r="C60" s="47" t="s">
        <v>94</v>
      </c>
      <c r="D60" s="47">
        <v>0.84</v>
      </c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9" t="s">
        <v>96</v>
      </c>
      <c r="W60" s="50"/>
    </row>
    <row r="61" spans="1:23" ht="27" customHeight="1" thickBot="1">
      <c r="A61" s="5" t="s">
        <v>97</v>
      </c>
      <c r="B61" s="47" t="s">
        <v>58</v>
      </c>
      <c r="C61" s="47" t="s">
        <v>94</v>
      </c>
      <c r="D61" s="47">
        <v>0.97</v>
      </c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9" t="s">
        <v>98</v>
      </c>
      <c r="W61" s="50"/>
    </row>
    <row r="62" spans="1:23" ht="27" customHeight="1" thickBot="1">
      <c r="A62" s="3">
        <v>9.9</v>
      </c>
      <c r="B62" s="47" t="s">
        <v>99</v>
      </c>
      <c r="C62" s="47" t="s">
        <v>12</v>
      </c>
      <c r="D62" s="47" t="s">
        <v>12</v>
      </c>
      <c r="E62" s="47" t="s">
        <v>12</v>
      </c>
      <c r="F62" s="47" t="s">
        <v>12</v>
      </c>
      <c r="G62" s="47" t="s">
        <v>12</v>
      </c>
      <c r="H62" s="47" t="s">
        <v>12</v>
      </c>
      <c r="I62" s="47" t="s">
        <v>12</v>
      </c>
      <c r="J62" s="47" t="s">
        <v>12</v>
      </c>
      <c r="K62" s="47" t="s">
        <v>12</v>
      </c>
      <c r="L62" s="47" t="s">
        <v>12</v>
      </c>
      <c r="M62" s="47" t="s">
        <v>12</v>
      </c>
      <c r="N62" s="47" t="s">
        <v>12</v>
      </c>
      <c r="O62" s="47" t="s">
        <v>12</v>
      </c>
      <c r="P62" s="47" t="s">
        <v>12</v>
      </c>
      <c r="Q62" s="47" t="s">
        <v>12</v>
      </c>
      <c r="R62" s="47" t="s">
        <v>12</v>
      </c>
      <c r="S62" s="47" t="s">
        <v>12</v>
      </c>
      <c r="T62" s="47" t="s">
        <v>12</v>
      </c>
      <c r="U62" s="47" t="s">
        <v>12</v>
      </c>
      <c r="V62" s="49"/>
      <c r="W62" s="50"/>
    </row>
    <row r="63" spans="1:23" ht="27" customHeight="1" thickBot="1">
      <c r="A63" s="5" t="s">
        <v>100</v>
      </c>
      <c r="B63" s="47" t="s">
        <v>55</v>
      </c>
      <c r="C63" s="47" t="s">
        <v>101</v>
      </c>
      <c r="D63" s="47">
        <v>1.66</v>
      </c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9" t="s">
        <v>102</v>
      </c>
      <c r="W63" s="50"/>
    </row>
    <row r="64" spans="1:23" ht="27" customHeight="1" thickBot="1">
      <c r="A64" s="5" t="s">
        <v>103</v>
      </c>
      <c r="B64" s="47" t="s">
        <v>58</v>
      </c>
      <c r="C64" s="47" t="s">
        <v>101</v>
      </c>
      <c r="D64" s="47" t="s">
        <v>154</v>
      </c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9" t="s">
        <v>104</v>
      </c>
      <c r="W64" s="50"/>
    </row>
    <row r="65" spans="1:23" ht="42" customHeight="1" thickBot="1">
      <c r="A65" s="3">
        <v>9.1</v>
      </c>
      <c r="B65" s="47" t="s">
        <v>105</v>
      </c>
      <c r="C65" s="47" t="s">
        <v>106</v>
      </c>
      <c r="D65" s="47" t="s">
        <v>12</v>
      </c>
      <c r="E65" s="47" t="s">
        <v>12</v>
      </c>
      <c r="F65" s="47" t="s">
        <v>12</v>
      </c>
      <c r="G65" s="47" t="s">
        <v>12</v>
      </c>
      <c r="H65" s="47" t="s">
        <v>12</v>
      </c>
      <c r="I65" s="47" t="s">
        <v>12</v>
      </c>
      <c r="J65" s="47" t="s">
        <v>12</v>
      </c>
      <c r="K65" s="47" t="s">
        <v>12</v>
      </c>
      <c r="L65" s="47" t="s">
        <v>12</v>
      </c>
      <c r="M65" s="47" t="s">
        <v>12</v>
      </c>
      <c r="N65" s="47" t="s">
        <v>12</v>
      </c>
      <c r="O65" s="47" t="s">
        <v>12</v>
      </c>
      <c r="P65" s="47" t="s">
        <v>12</v>
      </c>
      <c r="Q65" s="47" t="s">
        <v>12</v>
      </c>
      <c r="R65" s="47" t="s">
        <v>12</v>
      </c>
      <c r="S65" s="47" t="s">
        <v>12</v>
      </c>
      <c r="T65" s="47" t="s">
        <v>12</v>
      </c>
      <c r="U65" s="47" t="s">
        <v>12</v>
      </c>
      <c r="V65" s="49" t="s">
        <v>107</v>
      </c>
      <c r="W65" s="50"/>
    </row>
    <row r="66" spans="1:23" ht="41.25" customHeight="1">
      <c r="A66" s="31" t="s">
        <v>108</v>
      </c>
      <c r="B66" s="51" t="s">
        <v>55</v>
      </c>
      <c r="C66" s="51" t="s">
        <v>106</v>
      </c>
      <c r="D66" s="51">
        <v>95.31</v>
      </c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4" t="s">
        <v>109</v>
      </c>
      <c r="W66" s="55"/>
    </row>
    <row r="67" spans="1:23" ht="41.25" customHeight="1" thickBot="1">
      <c r="A67" s="32"/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8" t="s">
        <v>110</v>
      </c>
      <c r="W67" s="59"/>
    </row>
    <row r="68" spans="1:23" ht="41.25" customHeight="1">
      <c r="A68" s="31" t="s">
        <v>111</v>
      </c>
      <c r="B68" s="51" t="s">
        <v>58</v>
      </c>
      <c r="C68" s="51" t="s">
        <v>106</v>
      </c>
      <c r="D68" s="51">
        <v>83.49</v>
      </c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4" t="s">
        <v>112</v>
      </c>
      <c r="W68" s="55"/>
    </row>
    <row r="69" spans="1:23" ht="41.25" customHeight="1" thickBot="1">
      <c r="A69" s="32"/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8" t="s">
        <v>110</v>
      </c>
      <c r="W69" s="59"/>
    </row>
    <row r="70" spans="1:23" ht="35.25" customHeight="1" thickBot="1">
      <c r="A70" s="3">
        <v>10</v>
      </c>
      <c r="B70" s="47" t="s">
        <v>113</v>
      </c>
      <c r="C70" s="47" t="s">
        <v>12</v>
      </c>
      <c r="D70" s="47" t="s">
        <v>12</v>
      </c>
      <c r="E70" s="47" t="s">
        <v>12</v>
      </c>
      <c r="F70" s="47" t="s">
        <v>12</v>
      </c>
      <c r="G70" s="47" t="s">
        <v>12</v>
      </c>
      <c r="H70" s="47" t="s">
        <v>12</v>
      </c>
      <c r="I70" s="47" t="s">
        <v>12</v>
      </c>
      <c r="J70" s="47" t="s">
        <v>12</v>
      </c>
      <c r="K70" s="47" t="s">
        <v>12</v>
      </c>
      <c r="L70" s="47" t="s">
        <v>12</v>
      </c>
      <c r="M70" s="47" t="s">
        <v>12</v>
      </c>
      <c r="N70" s="47" t="s">
        <v>12</v>
      </c>
      <c r="O70" s="47" t="s">
        <v>12</v>
      </c>
      <c r="P70" s="47" t="s">
        <v>12</v>
      </c>
      <c r="Q70" s="47" t="s">
        <v>12</v>
      </c>
      <c r="R70" s="47" t="s">
        <v>12</v>
      </c>
      <c r="S70" s="47" t="s">
        <v>12</v>
      </c>
      <c r="T70" s="47" t="s">
        <v>12</v>
      </c>
      <c r="U70" s="47" t="s">
        <v>12</v>
      </c>
      <c r="V70" s="49"/>
      <c r="W70" s="50"/>
    </row>
    <row r="71" spans="1:23" ht="45.75" customHeight="1" thickBot="1">
      <c r="A71" s="3">
        <v>10.1</v>
      </c>
      <c r="B71" s="47" t="s">
        <v>114</v>
      </c>
      <c r="C71" s="47" t="s">
        <v>0</v>
      </c>
      <c r="D71" s="73">
        <f>D72+D73+D74+D75</f>
        <v>2547.5699999999997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v>0</v>
      </c>
      <c r="O71" s="47">
        <v>0</v>
      </c>
      <c r="P71" s="47">
        <v>0</v>
      </c>
      <c r="Q71" s="47">
        <v>0</v>
      </c>
      <c r="R71" s="47">
        <v>0</v>
      </c>
      <c r="S71" s="47">
        <v>0</v>
      </c>
      <c r="T71" s="47">
        <v>0</v>
      </c>
      <c r="U71" s="47">
        <v>0</v>
      </c>
      <c r="V71" s="49" t="s">
        <v>115</v>
      </c>
      <c r="W71" s="50"/>
    </row>
    <row r="72" spans="1:23" ht="29.25" customHeight="1" thickBot="1">
      <c r="A72" s="5" t="s">
        <v>116</v>
      </c>
      <c r="B72" s="47" t="s">
        <v>117</v>
      </c>
      <c r="C72" s="47" t="s">
        <v>0</v>
      </c>
      <c r="D72" s="74">
        <f>E72+F72+G72+H72+I72+J72+K72+L72+M72+N72+O72+P72+Q72+R72+S72+T72+U72</f>
        <v>2547.5699999999997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v>0</v>
      </c>
      <c r="O72" s="47">
        <v>0</v>
      </c>
      <c r="P72" s="47">
        <v>1665.87</v>
      </c>
      <c r="Q72" s="47">
        <v>43.6</v>
      </c>
      <c r="R72" s="47"/>
      <c r="S72" s="47">
        <v>233.13</v>
      </c>
      <c r="T72" s="47">
        <v>604.97</v>
      </c>
      <c r="U72" s="47"/>
      <c r="V72" s="49" t="s">
        <v>118</v>
      </c>
      <c r="W72" s="50"/>
    </row>
    <row r="73" spans="1:23" ht="29.25" customHeight="1" thickBot="1">
      <c r="A73" s="5" t="s">
        <v>119</v>
      </c>
      <c r="B73" s="47" t="s">
        <v>120</v>
      </c>
      <c r="C73" s="47" t="s">
        <v>0</v>
      </c>
      <c r="D73" s="74">
        <f>E73+F73+G73+H73+I73+J73+K73+L73+M73+N73+O73+P73+Q73+R73+S73+T73+U73</f>
        <v>0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v>0</v>
      </c>
      <c r="O73" s="47">
        <v>0</v>
      </c>
      <c r="P73" s="47">
        <v>0</v>
      </c>
      <c r="Q73" s="47">
        <v>0</v>
      </c>
      <c r="R73" s="47">
        <v>0</v>
      </c>
      <c r="S73" s="47">
        <v>0</v>
      </c>
      <c r="T73" s="47">
        <v>0</v>
      </c>
      <c r="U73" s="47">
        <v>0</v>
      </c>
      <c r="V73" s="49" t="s">
        <v>121</v>
      </c>
      <c r="W73" s="50"/>
    </row>
    <row r="74" spans="1:23" ht="29.25" customHeight="1" thickBot="1">
      <c r="A74" s="5" t="s">
        <v>122</v>
      </c>
      <c r="B74" s="47" t="s">
        <v>123</v>
      </c>
      <c r="C74" s="47" t="s">
        <v>0</v>
      </c>
      <c r="D74" s="74">
        <f>E74+F74+G74+H74+I74+J74+K74+L74+M74+N74+O74+P74+Q74+R74+S74+T74+U74</f>
        <v>0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v>0</v>
      </c>
      <c r="O74" s="47">
        <v>0</v>
      </c>
      <c r="P74" s="47">
        <v>0</v>
      </c>
      <c r="Q74" s="47">
        <v>0</v>
      </c>
      <c r="R74" s="47">
        <v>0</v>
      </c>
      <c r="S74" s="47">
        <v>0</v>
      </c>
      <c r="T74" s="47">
        <v>0</v>
      </c>
      <c r="U74" s="47">
        <v>0</v>
      </c>
      <c r="V74" s="49" t="s">
        <v>124</v>
      </c>
      <c r="W74" s="50"/>
    </row>
    <row r="75" spans="1:23" ht="29.25" customHeight="1" thickBot="1">
      <c r="A75" s="5" t="s">
        <v>125</v>
      </c>
      <c r="B75" s="47" t="s">
        <v>126</v>
      </c>
      <c r="C75" s="47" t="s">
        <v>0</v>
      </c>
      <c r="D75" s="74">
        <f>E75+F75+G75+H75+I75+J75+K75+L75+M75+N75+O75+P75+Q75+R75+S75+T75+U75</f>
        <v>0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v>0</v>
      </c>
      <c r="O75" s="47">
        <v>0</v>
      </c>
      <c r="P75" s="47">
        <v>0</v>
      </c>
      <c r="Q75" s="47">
        <v>0</v>
      </c>
      <c r="R75" s="47">
        <v>0</v>
      </c>
      <c r="S75" s="47">
        <v>0</v>
      </c>
      <c r="T75" s="47">
        <v>0</v>
      </c>
      <c r="U75" s="47">
        <v>0</v>
      </c>
      <c r="V75" s="49" t="s">
        <v>127</v>
      </c>
      <c r="W75" s="50"/>
    </row>
    <row r="76" spans="1:23" ht="23.25" customHeight="1">
      <c r="A76" s="22" t="s">
        <v>161</v>
      </c>
      <c r="B76" s="51" t="s">
        <v>1</v>
      </c>
      <c r="C76" s="51" t="s">
        <v>0</v>
      </c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2" t="s">
        <v>38</v>
      </c>
      <c r="W76" s="63"/>
    </row>
    <row r="77" spans="1:23" ht="23.25" customHeight="1">
      <c r="A77" s="23"/>
      <c r="B77" s="64"/>
      <c r="C77" s="64"/>
      <c r="D77" s="65">
        <f aca="true" t="shared" si="3" ref="D77:D88">E77+F77+G77+H77+I77+J77+K77+L77+M77+N77+O77+P77+Q77+R77+S77+T77+U77</f>
        <v>0</v>
      </c>
      <c r="E77" s="65">
        <v>0</v>
      </c>
      <c r="F77" s="65">
        <v>0</v>
      </c>
      <c r="G77" s="65">
        <v>0</v>
      </c>
      <c r="H77" s="65">
        <v>0</v>
      </c>
      <c r="I77" s="65">
        <v>0</v>
      </c>
      <c r="J77" s="65">
        <v>0</v>
      </c>
      <c r="K77" s="65">
        <v>0</v>
      </c>
      <c r="L77" s="65">
        <v>0</v>
      </c>
      <c r="M77" s="65">
        <v>0</v>
      </c>
      <c r="N77" s="65">
        <v>0</v>
      </c>
      <c r="O77" s="65">
        <v>0</v>
      </c>
      <c r="P77" s="65">
        <v>0</v>
      </c>
      <c r="Q77" s="65">
        <v>0</v>
      </c>
      <c r="R77" s="65">
        <v>0</v>
      </c>
      <c r="S77" s="65">
        <v>0</v>
      </c>
      <c r="T77" s="65">
        <v>0</v>
      </c>
      <c r="U77" s="65">
        <v>0</v>
      </c>
      <c r="V77" s="66" t="s">
        <v>39</v>
      </c>
      <c r="W77" s="67"/>
    </row>
    <row r="78" spans="1:23" ht="23.25" customHeight="1">
      <c r="A78" s="23"/>
      <c r="B78" s="64"/>
      <c r="C78" s="64"/>
      <c r="D78" s="65">
        <f t="shared" si="3"/>
        <v>0</v>
      </c>
      <c r="E78" s="65">
        <v>0</v>
      </c>
      <c r="F78" s="65">
        <v>0</v>
      </c>
      <c r="G78" s="65">
        <v>0</v>
      </c>
      <c r="H78" s="65">
        <v>0</v>
      </c>
      <c r="I78" s="65">
        <v>0</v>
      </c>
      <c r="J78" s="65">
        <v>0</v>
      </c>
      <c r="K78" s="65">
        <v>0</v>
      </c>
      <c r="L78" s="65">
        <v>0</v>
      </c>
      <c r="M78" s="65">
        <v>0</v>
      </c>
      <c r="N78" s="65">
        <v>0</v>
      </c>
      <c r="O78" s="65">
        <v>0</v>
      </c>
      <c r="P78" s="65">
        <v>0</v>
      </c>
      <c r="Q78" s="65">
        <v>0</v>
      </c>
      <c r="R78" s="65">
        <v>0</v>
      </c>
      <c r="S78" s="65">
        <v>0</v>
      </c>
      <c r="T78" s="65">
        <v>0</v>
      </c>
      <c r="U78" s="65">
        <v>0</v>
      </c>
      <c r="V78" s="66" t="s">
        <v>40</v>
      </c>
      <c r="W78" s="67"/>
    </row>
    <row r="79" spans="1:23" ht="23.25" customHeight="1">
      <c r="A79" s="23"/>
      <c r="B79" s="64"/>
      <c r="C79" s="64"/>
      <c r="D79" s="65">
        <f t="shared" si="3"/>
        <v>233.13</v>
      </c>
      <c r="E79" s="65">
        <v>0</v>
      </c>
      <c r="F79" s="65">
        <v>0</v>
      </c>
      <c r="G79" s="65">
        <v>0</v>
      </c>
      <c r="H79" s="65">
        <v>0</v>
      </c>
      <c r="I79" s="65">
        <v>0</v>
      </c>
      <c r="J79" s="65">
        <v>0</v>
      </c>
      <c r="K79" s="65">
        <v>0</v>
      </c>
      <c r="L79" s="65">
        <v>0</v>
      </c>
      <c r="M79" s="65">
        <v>0</v>
      </c>
      <c r="N79" s="65">
        <v>0</v>
      </c>
      <c r="O79" s="65">
        <v>0</v>
      </c>
      <c r="P79" s="65">
        <v>0</v>
      </c>
      <c r="Q79" s="65">
        <v>0</v>
      </c>
      <c r="R79" s="65">
        <v>0</v>
      </c>
      <c r="S79" s="65">
        <v>233.13</v>
      </c>
      <c r="T79" s="65">
        <v>0</v>
      </c>
      <c r="U79" s="65">
        <v>0</v>
      </c>
      <c r="V79" s="66" t="s">
        <v>41</v>
      </c>
      <c r="W79" s="67"/>
    </row>
    <row r="80" spans="1:23" ht="23.25" customHeight="1">
      <c r="A80" s="23"/>
      <c r="B80" s="64"/>
      <c r="C80" s="64"/>
      <c r="D80" s="65">
        <f t="shared" si="3"/>
        <v>0</v>
      </c>
      <c r="E80" s="65">
        <v>0</v>
      </c>
      <c r="F80" s="65">
        <v>0</v>
      </c>
      <c r="G80" s="65">
        <v>0</v>
      </c>
      <c r="H80" s="65">
        <v>0</v>
      </c>
      <c r="I80" s="65">
        <v>0</v>
      </c>
      <c r="J80" s="65">
        <v>0</v>
      </c>
      <c r="K80" s="65">
        <v>0</v>
      </c>
      <c r="L80" s="65">
        <v>0</v>
      </c>
      <c r="M80" s="65">
        <v>0</v>
      </c>
      <c r="N80" s="65">
        <v>0</v>
      </c>
      <c r="O80" s="65">
        <v>0</v>
      </c>
      <c r="P80" s="65">
        <v>0</v>
      </c>
      <c r="Q80" s="65">
        <v>0</v>
      </c>
      <c r="R80" s="65">
        <v>0</v>
      </c>
      <c r="S80" s="65">
        <v>0</v>
      </c>
      <c r="T80" s="65">
        <v>0</v>
      </c>
      <c r="U80" s="65">
        <v>0</v>
      </c>
      <c r="V80" s="66" t="s">
        <v>42</v>
      </c>
      <c r="W80" s="67"/>
    </row>
    <row r="81" spans="1:23" ht="23.25" customHeight="1">
      <c r="A81" s="23"/>
      <c r="B81" s="64"/>
      <c r="C81" s="64"/>
      <c r="D81" s="65">
        <f t="shared" si="3"/>
        <v>0</v>
      </c>
      <c r="E81" s="65">
        <v>0</v>
      </c>
      <c r="F81" s="65">
        <v>0</v>
      </c>
      <c r="G81" s="65">
        <v>0</v>
      </c>
      <c r="H81" s="65">
        <v>0</v>
      </c>
      <c r="I81" s="65">
        <v>0</v>
      </c>
      <c r="J81" s="65">
        <v>0</v>
      </c>
      <c r="K81" s="65">
        <v>0</v>
      </c>
      <c r="L81" s="65">
        <v>0</v>
      </c>
      <c r="M81" s="65">
        <v>0</v>
      </c>
      <c r="N81" s="65">
        <v>0</v>
      </c>
      <c r="O81" s="65">
        <v>0</v>
      </c>
      <c r="P81" s="65">
        <v>0</v>
      </c>
      <c r="Q81" s="65">
        <v>0</v>
      </c>
      <c r="R81" s="65">
        <v>0</v>
      </c>
      <c r="S81" s="65">
        <v>0</v>
      </c>
      <c r="T81" s="65">
        <v>0</v>
      </c>
      <c r="U81" s="65">
        <v>0</v>
      </c>
      <c r="V81" s="66" t="s">
        <v>43</v>
      </c>
      <c r="W81" s="67"/>
    </row>
    <row r="82" spans="1:23" ht="23.25" customHeight="1">
      <c r="A82" s="23"/>
      <c r="B82" s="64"/>
      <c r="C82" s="64"/>
      <c r="D82" s="65">
        <f t="shared" si="3"/>
        <v>0</v>
      </c>
      <c r="E82" s="65">
        <v>0</v>
      </c>
      <c r="F82" s="65">
        <v>0</v>
      </c>
      <c r="G82" s="65">
        <v>0</v>
      </c>
      <c r="H82" s="65">
        <v>0</v>
      </c>
      <c r="I82" s="65">
        <v>0</v>
      </c>
      <c r="J82" s="65">
        <v>0</v>
      </c>
      <c r="K82" s="65">
        <v>0</v>
      </c>
      <c r="L82" s="65">
        <v>0</v>
      </c>
      <c r="M82" s="65">
        <v>0</v>
      </c>
      <c r="N82" s="65">
        <v>0</v>
      </c>
      <c r="O82" s="65">
        <v>0</v>
      </c>
      <c r="P82" s="65">
        <v>0</v>
      </c>
      <c r="Q82" s="65">
        <v>0</v>
      </c>
      <c r="R82" s="65">
        <v>0</v>
      </c>
      <c r="S82" s="65">
        <v>0</v>
      </c>
      <c r="T82" s="65">
        <v>0</v>
      </c>
      <c r="U82" s="65">
        <v>0</v>
      </c>
      <c r="V82" s="66" t="s">
        <v>44</v>
      </c>
      <c r="W82" s="67"/>
    </row>
    <row r="83" spans="1:23" ht="23.25" customHeight="1">
      <c r="A83" s="23"/>
      <c r="B83" s="64"/>
      <c r="C83" s="64"/>
      <c r="D83" s="65">
        <f t="shared" si="3"/>
        <v>0</v>
      </c>
      <c r="E83" s="65">
        <v>0</v>
      </c>
      <c r="F83" s="65">
        <v>0</v>
      </c>
      <c r="G83" s="65">
        <v>0</v>
      </c>
      <c r="H83" s="65">
        <v>0</v>
      </c>
      <c r="I83" s="65">
        <v>0</v>
      </c>
      <c r="J83" s="65">
        <v>0</v>
      </c>
      <c r="K83" s="65">
        <v>0</v>
      </c>
      <c r="L83" s="65">
        <v>0</v>
      </c>
      <c r="M83" s="65">
        <v>0</v>
      </c>
      <c r="N83" s="65">
        <v>0</v>
      </c>
      <c r="O83" s="65">
        <v>0</v>
      </c>
      <c r="P83" s="65">
        <v>0</v>
      </c>
      <c r="Q83" s="65">
        <v>0</v>
      </c>
      <c r="R83" s="65">
        <v>0</v>
      </c>
      <c r="S83" s="65">
        <v>0</v>
      </c>
      <c r="T83" s="65">
        <v>0</v>
      </c>
      <c r="U83" s="65">
        <v>0</v>
      </c>
      <c r="V83" s="66" t="s">
        <v>45</v>
      </c>
      <c r="W83" s="67"/>
    </row>
    <row r="84" spans="1:23" ht="23.25" customHeight="1">
      <c r="A84" s="23"/>
      <c r="B84" s="64"/>
      <c r="C84" s="64"/>
      <c r="D84" s="65">
        <f t="shared" si="3"/>
        <v>0</v>
      </c>
      <c r="E84" s="65">
        <v>0</v>
      </c>
      <c r="F84" s="65">
        <v>0</v>
      </c>
      <c r="G84" s="65">
        <v>0</v>
      </c>
      <c r="H84" s="65">
        <v>0</v>
      </c>
      <c r="I84" s="65">
        <v>0</v>
      </c>
      <c r="J84" s="65">
        <v>0</v>
      </c>
      <c r="K84" s="65">
        <v>0</v>
      </c>
      <c r="L84" s="65">
        <v>0</v>
      </c>
      <c r="M84" s="65">
        <v>0</v>
      </c>
      <c r="N84" s="65">
        <v>0</v>
      </c>
      <c r="O84" s="65">
        <v>0</v>
      </c>
      <c r="P84" s="65">
        <v>0</v>
      </c>
      <c r="Q84" s="65">
        <v>0</v>
      </c>
      <c r="R84" s="65">
        <v>0</v>
      </c>
      <c r="S84" s="65">
        <v>0</v>
      </c>
      <c r="T84" s="65">
        <v>0</v>
      </c>
      <c r="U84" s="65">
        <v>0</v>
      </c>
      <c r="V84" s="66" t="s">
        <v>46</v>
      </c>
      <c r="W84" s="67"/>
    </row>
    <row r="85" spans="1:23" ht="23.25" customHeight="1">
      <c r="A85" s="23"/>
      <c r="B85" s="64"/>
      <c r="C85" s="64"/>
      <c r="D85" s="65">
        <f t="shared" si="3"/>
        <v>0</v>
      </c>
      <c r="E85" s="65">
        <v>0</v>
      </c>
      <c r="F85" s="65">
        <v>0</v>
      </c>
      <c r="G85" s="65">
        <v>0</v>
      </c>
      <c r="H85" s="65">
        <v>0</v>
      </c>
      <c r="I85" s="65">
        <v>0</v>
      </c>
      <c r="J85" s="65">
        <v>0</v>
      </c>
      <c r="K85" s="65">
        <v>0</v>
      </c>
      <c r="L85" s="65">
        <v>0</v>
      </c>
      <c r="M85" s="65">
        <v>0</v>
      </c>
      <c r="N85" s="65">
        <v>0</v>
      </c>
      <c r="O85" s="65">
        <v>0</v>
      </c>
      <c r="P85" s="65">
        <v>0</v>
      </c>
      <c r="Q85" s="65">
        <v>0</v>
      </c>
      <c r="R85" s="65">
        <v>0</v>
      </c>
      <c r="S85" s="65">
        <v>0</v>
      </c>
      <c r="T85" s="65">
        <v>0</v>
      </c>
      <c r="U85" s="65">
        <v>0</v>
      </c>
      <c r="V85" s="66" t="s">
        <v>47</v>
      </c>
      <c r="W85" s="67"/>
    </row>
    <row r="86" spans="1:23" ht="23.25" customHeight="1">
      <c r="A86" s="23"/>
      <c r="B86" s="64"/>
      <c r="C86" s="64"/>
      <c r="D86" s="65">
        <f t="shared" si="3"/>
        <v>0</v>
      </c>
      <c r="E86" s="65">
        <v>0</v>
      </c>
      <c r="F86" s="65">
        <v>0</v>
      </c>
      <c r="G86" s="65">
        <v>0</v>
      </c>
      <c r="H86" s="65">
        <v>0</v>
      </c>
      <c r="I86" s="65">
        <v>0</v>
      </c>
      <c r="J86" s="65">
        <v>0</v>
      </c>
      <c r="K86" s="65">
        <v>0</v>
      </c>
      <c r="L86" s="65">
        <v>0</v>
      </c>
      <c r="M86" s="65">
        <v>0</v>
      </c>
      <c r="N86" s="65">
        <v>0</v>
      </c>
      <c r="O86" s="65">
        <v>0</v>
      </c>
      <c r="P86" s="65">
        <v>0</v>
      </c>
      <c r="Q86" s="65">
        <v>0</v>
      </c>
      <c r="R86" s="65">
        <v>0</v>
      </c>
      <c r="S86" s="65">
        <v>0</v>
      </c>
      <c r="T86" s="65">
        <v>0</v>
      </c>
      <c r="U86" s="65">
        <v>0</v>
      </c>
      <c r="V86" s="66" t="s">
        <v>48</v>
      </c>
      <c r="W86" s="67"/>
    </row>
    <row r="87" spans="1:23" ht="23.25" customHeight="1">
      <c r="A87" s="23"/>
      <c r="B87" s="64"/>
      <c r="C87" s="64"/>
      <c r="D87" s="65">
        <f t="shared" si="3"/>
        <v>0</v>
      </c>
      <c r="E87" s="65">
        <v>0</v>
      </c>
      <c r="F87" s="65">
        <v>0</v>
      </c>
      <c r="G87" s="65">
        <v>0</v>
      </c>
      <c r="H87" s="65">
        <v>0</v>
      </c>
      <c r="I87" s="65">
        <v>0</v>
      </c>
      <c r="J87" s="65">
        <v>0</v>
      </c>
      <c r="K87" s="65">
        <v>0</v>
      </c>
      <c r="L87" s="65">
        <v>0</v>
      </c>
      <c r="M87" s="65">
        <v>0</v>
      </c>
      <c r="N87" s="65">
        <v>0</v>
      </c>
      <c r="O87" s="65">
        <v>0</v>
      </c>
      <c r="P87" s="65">
        <v>0</v>
      </c>
      <c r="Q87" s="65">
        <v>0</v>
      </c>
      <c r="R87" s="65">
        <v>0</v>
      </c>
      <c r="S87" s="65">
        <v>0</v>
      </c>
      <c r="T87" s="65">
        <v>0</v>
      </c>
      <c r="U87" s="65">
        <v>0</v>
      </c>
      <c r="V87" s="66" t="s">
        <v>49</v>
      </c>
      <c r="W87" s="67"/>
    </row>
    <row r="88" spans="1:23" ht="23.25" customHeight="1">
      <c r="A88" s="23"/>
      <c r="B88" s="64"/>
      <c r="C88" s="64"/>
      <c r="D88" s="65">
        <f t="shared" si="3"/>
        <v>2314.4399999999996</v>
      </c>
      <c r="E88" s="65">
        <v>0</v>
      </c>
      <c r="F88" s="65">
        <v>0</v>
      </c>
      <c r="G88" s="65">
        <v>0</v>
      </c>
      <c r="H88" s="65">
        <v>0</v>
      </c>
      <c r="I88" s="65">
        <v>0</v>
      </c>
      <c r="J88" s="65">
        <v>0</v>
      </c>
      <c r="K88" s="65">
        <v>0</v>
      </c>
      <c r="L88" s="65">
        <v>0</v>
      </c>
      <c r="M88" s="65">
        <v>0</v>
      </c>
      <c r="N88" s="65">
        <v>0</v>
      </c>
      <c r="O88" s="65">
        <v>0</v>
      </c>
      <c r="P88" s="65">
        <v>1665.87</v>
      </c>
      <c r="Q88" s="65">
        <v>43.6</v>
      </c>
      <c r="R88" s="65">
        <v>0</v>
      </c>
      <c r="S88" s="65">
        <v>0</v>
      </c>
      <c r="T88" s="65">
        <v>604.97</v>
      </c>
      <c r="U88" s="65">
        <v>0</v>
      </c>
      <c r="V88" s="66" t="s">
        <v>128</v>
      </c>
      <c r="W88" s="67"/>
    </row>
    <row r="89" spans="1:23" ht="36" customHeight="1" thickBot="1">
      <c r="A89" s="24"/>
      <c r="B89" s="56"/>
      <c r="C89" s="56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71" t="s">
        <v>51</v>
      </c>
      <c r="W89" s="72"/>
    </row>
    <row r="90" spans="1:23" s="7" customFormat="1" ht="24" customHeight="1" thickBot="1">
      <c r="A90" s="6" t="s">
        <v>129</v>
      </c>
      <c r="B90" s="75" t="s">
        <v>117</v>
      </c>
      <c r="C90" s="76" t="s">
        <v>0</v>
      </c>
      <c r="D90" s="73">
        <f>D91+D92+D93</f>
        <v>2547.5699999999997</v>
      </c>
      <c r="E90" s="73">
        <f aca="true" t="shared" si="4" ref="E90:O90">E91+E92+E93</f>
        <v>0</v>
      </c>
      <c r="F90" s="73">
        <f t="shared" si="4"/>
        <v>0</v>
      </c>
      <c r="G90" s="73">
        <f t="shared" si="4"/>
        <v>0</v>
      </c>
      <c r="H90" s="73">
        <f t="shared" si="4"/>
        <v>0</v>
      </c>
      <c r="I90" s="73">
        <f t="shared" si="4"/>
        <v>0</v>
      </c>
      <c r="J90" s="73">
        <f t="shared" si="4"/>
        <v>0</v>
      </c>
      <c r="K90" s="73">
        <f t="shared" si="4"/>
        <v>0</v>
      </c>
      <c r="L90" s="73">
        <f t="shared" si="4"/>
        <v>0</v>
      </c>
      <c r="M90" s="73">
        <f t="shared" si="4"/>
        <v>0</v>
      </c>
      <c r="N90" s="73">
        <f t="shared" si="4"/>
        <v>0</v>
      </c>
      <c r="O90" s="73">
        <f t="shared" si="4"/>
        <v>0</v>
      </c>
      <c r="P90" s="76">
        <f>P91+P92+P93</f>
        <v>1665.87</v>
      </c>
      <c r="Q90" s="76">
        <f>Q91+Q92+Q93</f>
        <v>43.6</v>
      </c>
      <c r="R90" s="76">
        <v>0</v>
      </c>
      <c r="S90" s="76">
        <f>S91+S92+S93</f>
        <v>233.13</v>
      </c>
      <c r="T90" s="76">
        <f>T91+T92+T93</f>
        <v>604.97</v>
      </c>
      <c r="U90" s="76">
        <f>U91+U92+U93</f>
        <v>0</v>
      </c>
      <c r="V90" s="76"/>
      <c r="W90" s="76"/>
    </row>
    <row r="91" spans="1:23" ht="24" customHeight="1" thickBot="1">
      <c r="A91" s="5"/>
      <c r="B91" s="77" t="s">
        <v>153</v>
      </c>
      <c r="C91" s="47" t="s">
        <v>0</v>
      </c>
      <c r="D91" s="74">
        <f>E91+F91+G91+H91+I91+J91+K91+L91+M91+N91+O91+P91+Q91+R91+S91+T91+U91</f>
        <v>0</v>
      </c>
      <c r="E91" s="47">
        <v>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v>0</v>
      </c>
      <c r="O91" s="47">
        <v>0</v>
      </c>
      <c r="P91" s="47">
        <v>0</v>
      </c>
      <c r="Q91" s="47">
        <v>0</v>
      </c>
      <c r="R91" s="47">
        <v>0</v>
      </c>
      <c r="S91" s="47">
        <v>0</v>
      </c>
      <c r="T91" s="47">
        <v>0</v>
      </c>
      <c r="U91" s="47">
        <v>0</v>
      </c>
      <c r="V91" s="47"/>
      <c r="W91" s="47"/>
    </row>
    <row r="92" spans="1:23" ht="24" customHeight="1" thickBot="1">
      <c r="A92" s="5"/>
      <c r="B92" s="77" t="s">
        <v>149</v>
      </c>
      <c r="C92" s="47" t="s">
        <v>0</v>
      </c>
      <c r="D92" s="74">
        <f>E92+F92+G92+H92+I92+L92+M92+N92+O92+P92+Q92+R92+S92+T92+U92</f>
        <v>2314.4399999999996</v>
      </c>
      <c r="E92" s="47">
        <v>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v>0</v>
      </c>
      <c r="O92" s="47">
        <v>0</v>
      </c>
      <c r="P92" s="47">
        <v>1665.87</v>
      </c>
      <c r="Q92" s="47">
        <v>43.6</v>
      </c>
      <c r="R92" s="47">
        <v>0</v>
      </c>
      <c r="S92" s="47">
        <v>0</v>
      </c>
      <c r="T92" s="47">
        <v>604.97</v>
      </c>
      <c r="U92" s="47">
        <v>0</v>
      </c>
      <c r="V92" s="47"/>
      <c r="W92" s="47"/>
    </row>
    <row r="93" spans="1:23" ht="24" customHeight="1" thickBot="1">
      <c r="A93" s="5"/>
      <c r="B93" s="77" t="s">
        <v>150</v>
      </c>
      <c r="C93" s="47" t="s">
        <v>0</v>
      </c>
      <c r="D93" s="74">
        <f>E93+F93+G93+H93+I93+L93+M93+N93+O93+P93+Q93+R93+S93+T93+U93</f>
        <v>233.13</v>
      </c>
      <c r="E93" s="47">
        <v>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v>0</v>
      </c>
      <c r="O93" s="47">
        <v>0</v>
      </c>
      <c r="P93" s="47">
        <v>0</v>
      </c>
      <c r="Q93" s="47">
        <v>0</v>
      </c>
      <c r="R93" s="47">
        <v>0</v>
      </c>
      <c r="S93" s="47">
        <v>233.13</v>
      </c>
      <c r="T93" s="47">
        <v>0</v>
      </c>
      <c r="U93" s="47">
        <v>0</v>
      </c>
      <c r="V93" s="47"/>
      <c r="W93" s="47"/>
    </row>
    <row r="94" spans="1:23" s="7" customFormat="1" ht="24" customHeight="1" thickBot="1">
      <c r="A94" s="6" t="s">
        <v>130</v>
      </c>
      <c r="B94" s="75" t="s">
        <v>120</v>
      </c>
      <c r="C94" s="76" t="s">
        <v>0</v>
      </c>
      <c r="D94" s="73">
        <f>D95+D96+D97</f>
        <v>0</v>
      </c>
      <c r="E94" s="73">
        <f aca="true" t="shared" si="5" ref="E94:K94">E95+E96+E97</f>
        <v>0</v>
      </c>
      <c r="F94" s="73">
        <f t="shared" si="5"/>
        <v>0</v>
      </c>
      <c r="G94" s="73">
        <f t="shared" si="5"/>
        <v>0</v>
      </c>
      <c r="H94" s="73">
        <f t="shared" si="5"/>
        <v>0</v>
      </c>
      <c r="I94" s="73">
        <f t="shared" si="5"/>
        <v>0</v>
      </c>
      <c r="J94" s="73">
        <f t="shared" si="5"/>
        <v>0</v>
      </c>
      <c r="K94" s="73">
        <f t="shared" si="5"/>
        <v>0</v>
      </c>
      <c r="L94" s="47">
        <v>0</v>
      </c>
      <c r="M94" s="47">
        <v>0</v>
      </c>
      <c r="N94" s="47">
        <v>0</v>
      </c>
      <c r="O94" s="47">
        <v>0</v>
      </c>
      <c r="P94" s="47">
        <v>0</v>
      </c>
      <c r="Q94" s="47">
        <v>0</v>
      </c>
      <c r="R94" s="47">
        <v>0</v>
      </c>
      <c r="S94" s="47">
        <v>0</v>
      </c>
      <c r="T94" s="47">
        <v>0</v>
      </c>
      <c r="U94" s="47">
        <v>0</v>
      </c>
      <c r="V94" s="76"/>
      <c r="W94" s="76"/>
    </row>
    <row r="95" spans="1:23" ht="24" customHeight="1" thickBot="1">
      <c r="A95" s="5"/>
      <c r="B95" s="77" t="s">
        <v>148</v>
      </c>
      <c r="C95" s="47" t="s">
        <v>0</v>
      </c>
      <c r="D95" s="74">
        <f>E95+F95+G95+H95+I95+L95+M95+N95+O95+P95+Q95+R95+S95+T95+U95</f>
        <v>0</v>
      </c>
      <c r="E95" s="74">
        <f aca="true" t="shared" si="6" ref="E95:K95">F95+G95+H95+I95+J95+M95+N95+O95+P95+Q95+R95+S95+T95+U95+V95</f>
        <v>0</v>
      </c>
      <c r="F95" s="74">
        <f t="shared" si="6"/>
        <v>0</v>
      </c>
      <c r="G95" s="74">
        <f t="shared" si="6"/>
        <v>0</v>
      </c>
      <c r="H95" s="74">
        <f t="shared" si="6"/>
        <v>0</v>
      </c>
      <c r="I95" s="74">
        <f t="shared" si="6"/>
        <v>0</v>
      </c>
      <c r="J95" s="74">
        <f t="shared" si="6"/>
        <v>0</v>
      </c>
      <c r="K95" s="74">
        <f t="shared" si="6"/>
        <v>0</v>
      </c>
      <c r="L95" s="47">
        <v>0</v>
      </c>
      <c r="M95" s="47">
        <v>0</v>
      </c>
      <c r="N95" s="47">
        <v>0</v>
      </c>
      <c r="O95" s="47">
        <v>0</v>
      </c>
      <c r="P95" s="47">
        <v>0</v>
      </c>
      <c r="Q95" s="47">
        <v>0</v>
      </c>
      <c r="R95" s="47">
        <v>0</v>
      </c>
      <c r="S95" s="47">
        <v>0</v>
      </c>
      <c r="T95" s="47">
        <v>0</v>
      </c>
      <c r="U95" s="47">
        <v>0</v>
      </c>
      <c r="V95" s="47"/>
      <c r="W95" s="47"/>
    </row>
    <row r="96" spans="1:23" ht="24" customHeight="1" thickBot="1">
      <c r="A96" s="5"/>
      <c r="B96" s="77" t="s">
        <v>149</v>
      </c>
      <c r="C96" s="47" t="s">
        <v>0</v>
      </c>
      <c r="D96" s="74">
        <f>E96+F96+G96+H96+I96+L96+M96+N96+O96+P96+Q96+R96+S96+T96+U96</f>
        <v>0</v>
      </c>
      <c r="E96" s="74">
        <f aca="true" t="shared" si="7" ref="E96:K96">F96+G96+H96+I96+J96+M96+N96+O96+P96+Q96+R96+S96+T96+U96+V96</f>
        <v>0</v>
      </c>
      <c r="F96" s="74">
        <f t="shared" si="7"/>
        <v>0</v>
      </c>
      <c r="G96" s="74">
        <f t="shared" si="7"/>
        <v>0</v>
      </c>
      <c r="H96" s="74">
        <f t="shared" si="7"/>
        <v>0</v>
      </c>
      <c r="I96" s="74">
        <f t="shared" si="7"/>
        <v>0</v>
      </c>
      <c r="J96" s="74">
        <f t="shared" si="7"/>
        <v>0</v>
      </c>
      <c r="K96" s="74">
        <f t="shared" si="7"/>
        <v>0</v>
      </c>
      <c r="L96" s="47">
        <v>0</v>
      </c>
      <c r="M96" s="47">
        <v>0</v>
      </c>
      <c r="N96" s="47">
        <v>0</v>
      </c>
      <c r="O96" s="47">
        <v>0</v>
      </c>
      <c r="P96" s="47">
        <v>0</v>
      </c>
      <c r="Q96" s="47">
        <v>0</v>
      </c>
      <c r="R96" s="47">
        <v>0</v>
      </c>
      <c r="S96" s="47">
        <v>0</v>
      </c>
      <c r="T96" s="47">
        <v>0</v>
      </c>
      <c r="U96" s="47">
        <v>0</v>
      </c>
      <c r="V96" s="47"/>
      <c r="W96" s="47"/>
    </row>
    <row r="97" spans="1:23" ht="24" customHeight="1" thickBot="1">
      <c r="A97" s="5"/>
      <c r="B97" s="77" t="s">
        <v>150</v>
      </c>
      <c r="C97" s="47" t="s">
        <v>0</v>
      </c>
      <c r="D97" s="74">
        <f>E97+F97+G97+H97+I97+L97+M97+N97+O97+P97+Q97+R97+S97+T97+U97</f>
        <v>0</v>
      </c>
      <c r="E97" s="74">
        <f aca="true" t="shared" si="8" ref="E97:K97">F97+G97+H97+I97+J97+M97+N97+O97+P97+Q97+R97+S97+T97+U97+V97</f>
        <v>0</v>
      </c>
      <c r="F97" s="74">
        <f t="shared" si="8"/>
        <v>0</v>
      </c>
      <c r="G97" s="74">
        <f t="shared" si="8"/>
        <v>0</v>
      </c>
      <c r="H97" s="74">
        <f t="shared" si="8"/>
        <v>0</v>
      </c>
      <c r="I97" s="74">
        <f t="shared" si="8"/>
        <v>0</v>
      </c>
      <c r="J97" s="74">
        <f t="shared" si="8"/>
        <v>0</v>
      </c>
      <c r="K97" s="74">
        <f t="shared" si="8"/>
        <v>0</v>
      </c>
      <c r="L97" s="47">
        <v>0</v>
      </c>
      <c r="M97" s="47">
        <v>0</v>
      </c>
      <c r="N97" s="47">
        <v>0</v>
      </c>
      <c r="O97" s="47">
        <v>0</v>
      </c>
      <c r="P97" s="47">
        <v>0</v>
      </c>
      <c r="Q97" s="47">
        <v>0</v>
      </c>
      <c r="R97" s="47">
        <v>0</v>
      </c>
      <c r="S97" s="47">
        <v>0</v>
      </c>
      <c r="T97" s="47">
        <v>0</v>
      </c>
      <c r="U97" s="47">
        <v>0</v>
      </c>
      <c r="V97" s="47"/>
      <c r="W97" s="47"/>
    </row>
    <row r="98" spans="1:23" s="7" customFormat="1" ht="24" customHeight="1" thickBot="1">
      <c r="A98" s="6" t="s">
        <v>131</v>
      </c>
      <c r="B98" s="75" t="s">
        <v>123</v>
      </c>
      <c r="C98" s="76" t="s">
        <v>0</v>
      </c>
      <c r="D98" s="73">
        <f>D99+D100+D101+D102+D103</f>
        <v>0</v>
      </c>
      <c r="E98" s="73">
        <f aca="true" t="shared" si="9" ref="E98:K98">E99+E100+E101+E102+E103</f>
        <v>0</v>
      </c>
      <c r="F98" s="73">
        <f t="shared" si="9"/>
        <v>0</v>
      </c>
      <c r="G98" s="73">
        <f t="shared" si="9"/>
        <v>0</v>
      </c>
      <c r="H98" s="73">
        <f t="shared" si="9"/>
        <v>0</v>
      </c>
      <c r="I98" s="73">
        <f t="shared" si="9"/>
        <v>0</v>
      </c>
      <c r="J98" s="73">
        <f t="shared" si="9"/>
        <v>0</v>
      </c>
      <c r="K98" s="73">
        <f t="shared" si="9"/>
        <v>0</v>
      </c>
      <c r="L98" s="47">
        <v>0</v>
      </c>
      <c r="M98" s="47">
        <v>0</v>
      </c>
      <c r="N98" s="47">
        <v>0</v>
      </c>
      <c r="O98" s="47">
        <v>0</v>
      </c>
      <c r="P98" s="47">
        <v>0</v>
      </c>
      <c r="Q98" s="47">
        <v>0</v>
      </c>
      <c r="R98" s="47">
        <v>0</v>
      </c>
      <c r="S98" s="47">
        <v>0</v>
      </c>
      <c r="T98" s="47">
        <v>0</v>
      </c>
      <c r="U98" s="47">
        <v>0</v>
      </c>
      <c r="V98" s="76"/>
      <c r="W98" s="76"/>
    </row>
    <row r="99" spans="1:23" ht="24" customHeight="1" thickBot="1">
      <c r="A99" s="5"/>
      <c r="B99" s="77" t="s">
        <v>148</v>
      </c>
      <c r="C99" s="47" t="s">
        <v>0</v>
      </c>
      <c r="D99" s="74">
        <f>E99+F99+G99+H99+I99+L99+M99+N99+O99+P99+Q99+R99+S99+T99+U99</f>
        <v>0</v>
      </c>
      <c r="E99" s="74">
        <f aca="true" t="shared" si="10" ref="E99:K99">F99+G99+H99+I99+J99+M99+N99+O99+P99+Q99+R99+S99+T99+U99+V99</f>
        <v>0</v>
      </c>
      <c r="F99" s="74">
        <f t="shared" si="10"/>
        <v>0</v>
      </c>
      <c r="G99" s="74">
        <f t="shared" si="10"/>
        <v>0</v>
      </c>
      <c r="H99" s="74">
        <f t="shared" si="10"/>
        <v>0</v>
      </c>
      <c r="I99" s="74">
        <f t="shared" si="10"/>
        <v>0</v>
      </c>
      <c r="J99" s="74">
        <f t="shared" si="10"/>
        <v>0</v>
      </c>
      <c r="K99" s="74">
        <f t="shared" si="10"/>
        <v>0</v>
      </c>
      <c r="L99" s="47">
        <v>0</v>
      </c>
      <c r="M99" s="47">
        <v>0</v>
      </c>
      <c r="N99" s="47">
        <v>0</v>
      </c>
      <c r="O99" s="47">
        <v>0</v>
      </c>
      <c r="P99" s="47">
        <v>0</v>
      </c>
      <c r="Q99" s="47">
        <v>0</v>
      </c>
      <c r="R99" s="47">
        <v>0</v>
      </c>
      <c r="S99" s="47">
        <v>0</v>
      </c>
      <c r="T99" s="47">
        <v>0</v>
      </c>
      <c r="U99" s="47">
        <v>0</v>
      </c>
      <c r="V99" s="47"/>
      <c r="W99" s="47"/>
    </row>
    <row r="100" spans="1:23" ht="24" customHeight="1" thickBot="1">
      <c r="A100" s="5"/>
      <c r="B100" s="77" t="s">
        <v>149</v>
      </c>
      <c r="C100" s="47" t="s">
        <v>0</v>
      </c>
      <c r="D100" s="74">
        <f>E100+F100+G100+H100+I100+L100+M100+N100+O100+P100+Q100+R100+S100+T100+U100</f>
        <v>0</v>
      </c>
      <c r="E100" s="74">
        <f aca="true" t="shared" si="11" ref="E100:K100">F100+G100+H100+I100+J100+M100+N100+O100+P100+Q100+R100+S100+T100+U100+V100</f>
        <v>0</v>
      </c>
      <c r="F100" s="74">
        <f t="shared" si="11"/>
        <v>0</v>
      </c>
      <c r="G100" s="74">
        <f t="shared" si="11"/>
        <v>0</v>
      </c>
      <c r="H100" s="74">
        <f t="shared" si="11"/>
        <v>0</v>
      </c>
      <c r="I100" s="74">
        <f t="shared" si="11"/>
        <v>0</v>
      </c>
      <c r="J100" s="74">
        <f t="shared" si="11"/>
        <v>0</v>
      </c>
      <c r="K100" s="74">
        <f t="shared" si="11"/>
        <v>0</v>
      </c>
      <c r="L100" s="47">
        <v>0</v>
      </c>
      <c r="M100" s="47">
        <v>0</v>
      </c>
      <c r="N100" s="47">
        <v>0</v>
      </c>
      <c r="O100" s="47">
        <v>0</v>
      </c>
      <c r="P100" s="47">
        <v>0</v>
      </c>
      <c r="Q100" s="47">
        <v>0</v>
      </c>
      <c r="R100" s="47">
        <v>0</v>
      </c>
      <c r="S100" s="47">
        <v>0</v>
      </c>
      <c r="T100" s="47">
        <v>0</v>
      </c>
      <c r="U100" s="47">
        <v>0</v>
      </c>
      <c r="V100" s="47"/>
      <c r="W100" s="47"/>
    </row>
    <row r="101" spans="1:23" ht="24" customHeight="1" thickBot="1">
      <c r="A101" s="5"/>
      <c r="B101" s="77" t="s">
        <v>150</v>
      </c>
      <c r="C101" s="47" t="s">
        <v>0</v>
      </c>
      <c r="D101" s="74">
        <f>E101+F101+G101+H101+I101+L101+M101+N101+O101+P101+Q101+R101+S101+T101+U101</f>
        <v>0</v>
      </c>
      <c r="E101" s="74">
        <f aca="true" t="shared" si="12" ref="E101:K101">F101+G101+H101+I101+J101+M101+N101+O101+P101+Q101+R101+S101+T101+U101+V101</f>
        <v>0</v>
      </c>
      <c r="F101" s="74">
        <f t="shared" si="12"/>
        <v>0</v>
      </c>
      <c r="G101" s="74">
        <f t="shared" si="12"/>
        <v>0</v>
      </c>
      <c r="H101" s="74">
        <f t="shared" si="12"/>
        <v>0</v>
      </c>
      <c r="I101" s="74">
        <f t="shared" si="12"/>
        <v>0</v>
      </c>
      <c r="J101" s="74">
        <f t="shared" si="12"/>
        <v>0</v>
      </c>
      <c r="K101" s="74">
        <f t="shared" si="12"/>
        <v>0</v>
      </c>
      <c r="L101" s="47">
        <v>0</v>
      </c>
      <c r="M101" s="47">
        <v>0</v>
      </c>
      <c r="N101" s="47">
        <v>0</v>
      </c>
      <c r="O101" s="47">
        <v>0</v>
      </c>
      <c r="P101" s="47">
        <v>0</v>
      </c>
      <c r="Q101" s="47">
        <v>0</v>
      </c>
      <c r="R101" s="47">
        <v>0</v>
      </c>
      <c r="S101" s="47">
        <v>0</v>
      </c>
      <c r="T101" s="47">
        <v>0</v>
      </c>
      <c r="U101" s="47">
        <v>0</v>
      </c>
      <c r="V101" s="47"/>
      <c r="W101" s="47"/>
    </row>
    <row r="102" spans="1:23" ht="24" customHeight="1" thickBot="1">
      <c r="A102" s="5"/>
      <c r="B102" s="77" t="s">
        <v>153</v>
      </c>
      <c r="C102" s="47" t="s">
        <v>0</v>
      </c>
      <c r="D102" s="74">
        <f>E102+F102+G102+H102+I102+L102+M102+N102+O102+P102+Q102+R102+S102+T102+U102</f>
        <v>0</v>
      </c>
      <c r="E102" s="74">
        <f aca="true" t="shared" si="13" ref="E102:K102">F102+G102+H102+I102+J102+M102+N102+O102+P102+Q102+R102+S102+T102+U102+V102</f>
        <v>0</v>
      </c>
      <c r="F102" s="74">
        <f t="shared" si="13"/>
        <v>0</v>
      </c>
      <c r="G102" s="74">
        <f t="shared" si="13"/>
        <v>0</v>
      </c>
      <c r="H102" s="74">
        <f t="shared" si="13"/>
        <v>0</v>
      </c>
      <c r="I102" s="74">
        <f t="shared" si="13"/>
        <v>0</v>
      </c>
      <c r="J102" s="74">
        <f t="shared" si="13"/>
        <v>0</v>
      </c>
      <c r="K102" s="74">
        <f t="shared" si="13"/>
        <v>0</v>
      </c>
      <c r="L102" s="47">
        <v>0</v>
      </c>
      <c r="M102" s="47">
        <v>0</v>
      </c>
      <c r="N102" s="47">
        <v>0</v>
      </c>
      <c r="O102" s="47">
        <v>0</v>
      </c>
      <c r="P102" s="47">
        <v>0</v>
      </c>
      <c r="Q102" s="47">
        <v>0</v>
      </c>
      <c r="R102" s="47">
        <v>0</v>
      </c>
      <c r="S102" s="47">
        <v>0</v>
      </c>
      <c r="T102" s="47">
        <v>0</v>
      </c>
      <c r="U102" s="47">
        <v>0</v>
      </c>
      <c r="V102" s="47"/>
      <c r="W102" s="47"/>
    </row>
    <row r="103" spans="1:23" ht="24" customHeight="1" thickBot="1">
      <c r="A103" s="5"/>
      <c r="B103" s="77" t="s">
        <v>152</v>
      </c>
      <c r="C103" s="47" t="s">
        <v>0</v>
      </c>
      <c r="D103" s="74">
        <f>E103+F103+G103+H103+I103+L103+M103+N103+O103+P103+Q103+R103+S103+T103+U103</f>
        <v>0</v>
      </c>
      <c r="E103" s="74">
        <f aca="true" t="shared" si="14" ref="E103:K103">F103+G103+H103+I103+J103+M103+N103+O103+P103+Q103+R103+S103+T103+U103+V103</f>
        <v>0</v>
      </c>
      <c r="F103" s="74">
        <f t="shared" si="14"/>
        <v>0</v>
      </c>
      <c r="G103" s="74">
        <f t="shared" si="14"/>
        <v>0</v>
      </c>
      <c r="H103" s="74">
        <f t="shared" si="14"/>
        <v>0</v>
      </c>
      <c r="I103" s="74">
        <f t="shared" si="14"/>
        <v>0</v>
      </c>
      <c r="J103" s="74">
        <f t="shared" si="14"/>
        <v>0</v>
      </c>
      <c r="K103" s="74">
        <f t="shared" si="14"/>
        <v>0</v>
      </c>
      <c r="L103" s="47">
        <v>0</v>
      </c>
      <c r="M103" s="47">
        <v>0</v>
      </c>
      <c r="N103" s="47">
        <v>0</v>
      </c>
      <c r="O103" s="47">
        <v>0</v>
      </c>
      <c r="P103" s="47">
        <v>0</v>
      </c>
      <c r="Q103" s="47">
        <v>0</v>
      </c>
      <c r="R103" s="47">
        <v>0</v>
      </c>
      <c r="S103" s="47">
        <v>0</v>
      </c>
      <c r="T103" s="47">
        <v>0</v>
      </c>
      <c r="U103" s="47">
        <v>0</v>
      </c>
      <c r="V103" s="47"/>
      <c r="W103" s="47"/>
    </row>
    <row r="104" spans="1:23" s="7" customFormat="1" ht="24" customHeight="1" thickBot="1">
      <c r="A104" s="6" t="s">
        <v>132</v>
      </c>
      <c r="B104" s="75" t="s">
        <v>126</v>
      </c>
      <c r="C104" s="76" t="s">
        <v>0</v>
      </c>
      <c r="D104" s="73">
        <f>D105+D106+D107+D108+D109</f>
        <v>0</v>
      </c>
      <c r="E104" s="73">
        <f aca="true" t="shared" si="15" ref="E104:L104">E105+E106+E107+E108+E109</f>
        <v>0</v>
      </c>
      <c r="F104" s="73">
        <f t="shared" si="15"/>
        <v>0</v>
      </c>
      <c r="G104" s="73">
        <f t="shared" si="15"/>
        <v>0</v>
      </c>
      <c r="H104" s="73">
        <f t="shared" si="15"/>
        <v>0</v>
      </c>
      <c r="I104" s="73">
        <f t="shared" si="15"/>
        <v>0</v>
      </c>
      <c r="J104" s="73">
        <f t="shared" si="15"/>
        <v>0</v>
      </c>
      <c r="K104" s="73">
        <f t="shared" si="15"/>
        <v>0</v>
      </c>
      <c r="L104" s="73">
        <f t="shared" si="15"/>
        <v>0</v>
      </c>
      <c r="M104" s="73">
        <f aca="true" t="shared" si="16" ref="M104:U104">M105+M106+M107+M108+M109</f>
        <v>0</v>
      </c>
      <c r="N104" s="73">
        <f t="shared" si="16"/>
        <v>0</v>
      </c>
      <c r="O104" s="73">
        <f t="shared" si="16"/>
        <v>0</v>
      </c>
      <c r="P104" s="73">
        <f t="shared" si="16"/>
        <v>0</v>
      </c>
      <c r="Q104" s="73">
        <f t="shared" si="16"/>
        <v>0</v>
      </c>
      <c r="R104" s="73">
        <f t="shared" si="16"/>
        <v>0</v>
      </c>
      <c r="S104" s="73">
        <f t="shared" si="16"/>
        <v>0</v>
      </c>
      <c r="T104" s="73">
        <f t="shared" si="16"/>
        <v>0</v>
      </c>
      <c r="U104" s="73">
        <f t="shared" si="16"/>
        <v>0</v>
      </c>
      <c r="V104" s="76"/>
      <c r="W104" s="76"/>
    </row>
    <row r="105" spans="1:23" ht="24" customHeight="1" thickBot="1">
      <c r="A105" s="5"/>
      <c r="B105" s="77" t="s">
        <v>148</v>
      </c>
      <c r="C105" s="47" t="s">
        <v>0</v>
      </c>
      <c r="D105" s="74">
        <f>E105+F105+G105+H105+I105+L105+M105+N105+O105+P105+Q105+R105+S105+T105+U105</f>
        <v>0</v>
      </c>
      <c r="E105" s="74">
        <f aca="true" t="shared" si="17" ref="E105:L105">F105+G105+H105+I105+J105+M105+N105+O105+P105+Q105+R105+S105+T105+U105+V105</f>
        <v>0</v>
      </c>
      <c r="F105" s="74">
        <f t="shared" si="17"/>
        <v>0</v>
      </c>
      <c r="G105" s="74">
        <f t="shared" si="17"/>
        <v>0</v>
      </c>
      <c r="H105" s="74">
        <f t="shared" si="17"/>
        <v>0</v>
      </c>
      <c r="I105" s="74">
        <f t="shared" si="17"/>
        <v>0</v>
      </c>
      <c r="J105" s="74">
        <f t="shared" si="17"/>
        <v>0</v>
      </c>
      <c r="K105" s="74">
        <f t="shared" si="17"/>
        <v>0</v>
      </c>
      <c r="L105" s="74">
        <f t="shared" si="17"/>
        <v>0</v>
      </c>
      <c r="M105" s="74">
        <f aca="true" t="shared" si="18" ref="M105:U109">N105+O105+P105+Q105+R105+U105+V105+W105+X105+Y105+Z105+AA105+AB105+AC105+AD105</f>
        <v>0</v>
      </c>
      <c r="N105" s="74">
        <f t="shared" si="18"/>
        <v>0</v>
      </c>
      <c r="O105" s="74">
        <f t="shared" si="18"/>
        <v>0</v>
      </c>
      <c r="P105" s="74">
        <f t="shared" si="18"/>
        <v>0</v>
      </c>
      <c r="Q105" s="74">
        <f t="shared" si="18"/>
        <v>0</v>
      </c>
      <c r="R105" s="74">
        <f t="shared" si="18"/>
        <v>0</v>
      </c>
      <c r="S105" s="74">
        <f t="shared" si="18"/>
        <v>0</v>
      </c>
      <c r="T105" s="74">
        <f t="shared" si="18"/>
        <v>0</v>
      </c>
      <c r="U105" s="74">
        <f t="shared" si="18"/>
        <v>0</v>
      </c>
      <c r="V105" s="47"/>
      <c r="W105" s="47"/>
    </row>
    <row r="106" spans="1:23" ht="24" customHeight="1" thickBot="1">
      <c r="A106" s="5"/>
      <c r="B106" s="77" t="s">
        <v>149</v>
      </c>
      <c r="C106" s="47" t="s">
        <v>0</v>
      </c>
      <c r="D106" s="74">
        <f>E106+F106+G106+H106+I106+L106+M106+N106+O106+P106+Q106+R106+S106+T106+U106</f>
        <v>0</v>
      </c>
      <c r="E106" s="74">
        <f aca="true" t="shared" si="19" ref="E106:L106">F106+G106+H106+I106+J106+M106+N106+O106+P106+Q106+R106+S106+T106+U106+V106</f>
        <v>0</v>
      </c>
      <c r="F106" s="74">
        <f t="shared" si="19"/>
        <v>0</v>
      </c>
      <c r="G106" s="74">
        <f t="shared" si="19"/>
        <v>0</v>
      </c>
      <c r="H106" s="74">
        <f t="shared" si="19"/>
        <v>0</v>
      </c>
      <c r="I106" s="74">
        <f t="shared" si="19"/>
        <v>0</v>
      </c>
      <c r="J106" s="74">
        <f t="shared" si="19"/>
        <v>0</v>
      </c>
      <c r="K106" s="74">
        <f t="shared" si="19"/>
        <v>0</v>
      </c>
      <c r="L106" s="74">
        <f t="shared" si="19"/>
        <v>0</v>
      </c>
      <c r="M106" s="74">
        <f t="shared" si="18"/>
        <v>0</v>
      </c>
      <c r="N106" s="74">
        <f t="shared" si="18"/>
        <v>0</v>
      </c>
      <c r="O106" s="74">
        <f t="shared" si="18"/>
        <v>0</v>
      </c>
      <c r="P106" s="74">
        <f t="shared" si="18"/>
        <v>0</v>
      </c>
      <c r="Q106" s="74">
        <f t="shared" si="18"/>
        <v>0</v>
      </c>
      <c r="R106" s="74">
        <f t="shared" si="18"/>
        <v>0</v>
      </c>
      <c r="S106" s="74">
        <f t="shared" si="18"/>
        <v>0</v>
      </c>
      <c r="T106" s="74">
        <f t="shared" si="18"/>
        <v>0</v>
      </c>
      <c r="U106" s="74">
        <f t="shared" si="18"/>
        <v>0</v>
      </c>
      <c r="V106" s="47"/>
      <c r="W106" s="47"/>
    </row>
    <row r="107" spans="1:23" ht="24" customHeight="1" thickBot="1">
      <c r="A107" s="5"/>
      <c r="B107" s="77" t="s">
        <v>150</v>
      </c>
      <c r="C107" s="47" t="s">
        <v>0</v>
      </c>
      <c r="D107" s="74">
        <f>E107+F107+G107+H107+I107+L107+M107+N107+O107+P107+Q107+R107+S107+T107+U107</f>
        <v>0</v>
      </c>
      <c r="E107" s="74">
        <f aca="true" t="shared" si="20" ref="E107:L107">F107+G107+H107+I107+J107+M107+N107+O107+P107+Q107+R107+S107+T107+U107+V107</f>
        <v>0</v>
      </c>
      <c r="F107" s="74">
        <f t="shared" si="20"/>
        <v>0</v>
      </c>
      <c r="G107" s="74">
        <f t="shared" si="20"/>
        <v>0</v>
      </c>
      <c r="H107" s="74">
        <f t="shared" si="20"/>
        <v>0</v>
      </c>
      <c r="I107" s="74">
        <f t="shared" si="20"/>
        <v>0</v>
      </c>
      <c r="J107" s="74">
        <f t="shared" si="20"/>
        <v>0</v>
      </c>
      <c r="K107" s="74">
        <f t="shared" si="20"/>
        <v>0</v>
      </c>
      <c r="L107" s="74">
        <f t="shared" si="20"/>
        <v>0</v>
      </c>
      <c r="M107" s="74">
        <f t="shared" si="18"/>
        <v>0</v>
      </c>
      <c r="N107" s="74">
        <f t="shared" si="18"/>
        <v>0</v>
      </c>
      <c r="O107" s="74">
        <f t="shared" si="18"/>
        <v>0</v>
      </c>
      <c r="P107" s="74">
        <f t="shared" si="18"/>
        <v>0</v>
      </c>
      <c r="Q107" s="74">
        <f t="shared" si="18"/>
        <v>0</v>
      </c>
      <c r="R107" s="74">
        <f t="shared" si="18"/>
        <v>0</v>
      </c>
      <c r="S107" s="74">
        <f t="shared" si="18"/>
        <v>0</v>
      </c>
      <c r="T107" s="74">
        <f t="shared" si="18"/>
        <v>0</v>
      </c>
      <c r="U107" s="74">
        <f t="shared" si="18"/>
        <v>0</v>
      </c>
      <c r="V107" s="47"/>
      <c r="W107" s="47"/>
    </row>
    <row r="108" spans="1:23" ht="24" customHeight="1" thickBot="1">
      <c r="A108" s="5"/>
      <c r="B108" s="77" t="s">
        <v>153</v>
      </c>
      <c r="C108" s="47" t="s">
        <v>0</v>
      </c>
      <c r="D108" s="74">
        <f>E108+F108+G108+H108+I108+L108+M108+N108+O108+P108+Q108+R108+S108+T108+U108</f>
        <v>0</v>
      </c>
      <c r="E108" s="74">
        <f aca="true" t="shared" si="21" ref="E108:L108">F108+G108+H108+I108+J108+M108+N108+O108+P108+Q108+R108+S108+T108+U108+V108</f>
        <v>0</v>
      </c>
      <c r="F108" s="74">
        <f t="shared" si="21"/>
        <v>0</v>
      </c>
      <c r="G108" s="74">
        <f t="shared" si="21"/>
        <v>0</v>
      </c>
      <c r="H108" s="74">
        <f t="shared" si="21"/>
        <v>0</v>
      </c>
      <c r="I108" s="74">
        <f t="shared" si="21"/>
        <v>0</v>
      </c>
      <c r="J108" s="74">
        <f t="shared" si="21"/>
        <v>0</v>
      </c>
      <c r="K108" s="74">
        <f t="shared" si="21"/>
        <v>0</v>
      </c>
      <c r="L108" s="74">
        <f t="shared" si="21"/>
        <v>0</v>
      </c>
      <c r="M108" s="74">
        <f t="shared" si="18"/>
        <v>0</v>
      </c>
      <c r="N108" s="74">
        <f t="shared" si="18"/>
        <v>0</v>
      </c>
      <c r="O108" s="74">
        <f t="shared" si="18"/>
        <v>0</v>
      </c>
      <c r="P108" s="74">
        <f t="shared" si="18"/>
        <v>0</v>
      </c>
      <c r="Q108" s="74">
        <f t="shared" si="18"/>
        <v>0</v>
      </c>
      <c r="R108" s="74">
        <f t="shared" si="18"/>
        <v>0</v>
      </c>
      <c r="S108" s="74">
        <f t="shared" si="18"/>
        <v>0</v>
      </c>
      <c r="T108" s="74">
        <f t="shared" si="18"/>
        <v>0</v>
      </c>
      <c r="U108" s="74">
        <f t="shared" si="18"/>
        <v>0</v>
      </c>
      <c r="V108" s="47"/>
      <c r="W108" s="47"/>
    </row>
    <row r="109" spans="1:23" ht="24" customHeight="1" thickBot="1">
      <c r="A109" s="5"/>
      <c r="B109" s="16" t="s">
        <v>152</v>
      </c>
      <c r="C109" s="12" t="s">
        <v>0</v>
      </c>
      <c r="D109" s="15">
        <f>E109+F109+G109+H109+I109+L109+M109+N109+O109+P109+Q109+R109+S109+T109+U109</f>
        <v>0</v>
      </c>
      <c r="E109" s="15">
        <f aca="true" t="shared" si="22" ref="E109:L109">F109+G109+H109+I109+J109+M109+N109+O109+P109+Q109+R109+S109+T109+U109+V109</f>
        <v>0</v>
      </c>
      <c r="F109" s="15">
        <f t="shared" si="22"/>
        <v>0</v>
      </c>
      <c r="G109" s="15">
        <f t="shared" si="22"/>
        <v>0</v>
      </c>
      <c r="H109" s="15">
        <f t="shared" si="22"/>
        <v>0</v>
      </c>
      <c r="I109" s="15">
        <f t="shared" si="22"/>
        <v>0</v>
      </c>
      <c r="J109" s="15">
        <f t="shared" si="22"/>
        <v>0</v>
      </c>
      <c r="K109" s="15">
        <f t="shared" si="22"/>
        <v>0</v>
      </c>
      <c r="L109" s="15">
        <f t="shared" si="22"/>
        <v>0</v>
      </c>
      <c r="M109" s="15">
        <f t="shared" si="18"/>
        <v>0</v>
      </c>
      <c r="N109" s="15">
        <f t="shared" si="18"/>
        <v>0</v>
      </c>
      <c r="O109" s="15">
        <f t="shared" si="18"/>
        <v>0</v>
      </c>
      <c r="P109" s="15">
        <f t="shared" si="18"/>
        <v>0</v>
      </c>
      <c r="Q109" s="15">
        <f t="shared" si="18"/>
        <v>0</v>
      </c>
      <c r="R109" s="15">
        <f t="shared" si="18"/>
        <v>0</v>
      </c>
      <c r="S109" s="15">
        <f t="shared" si="18"/>
        <v>0</v>
      </c>
      <c r="T109" s="15">
        <f t="shared" si="18"/>
        <v>0</v>
      </c>
      <c r="U109" s="15">
        <f t="shared" si="18"/>
        <v>0</v>
      </c>
      <c r="V109" s="12"/>
      <c r="W109" s="12"/>
    </row>
    <row r="110" ht="53.25" customHeight="1"/>
    <row r="111" ht="53.25" customHeight="1"/>
    <row r="112" ht="53.25" customHeight="1"/>
    <row r="113" ht="53.25" customHeight="1"/>
    <row r="114" ht="53.25" customHeight="1"/>
    <row r="115" ht="53.25" customHeight="1"/>
    <row r="116" ht="53.25" customHeight="1"/>
    <row r="117" ht="53.25" customHeight="1"/>
    <row r="118" ht="53.25" customHeight="1"/>
    <row r="119" ht="53.25" customHeight="1"/>
    <row r="120" ht="53.25" customHeight="1"/>
    <row r="121" ht="53.25" customHeight="1"/>
    <row r="122" ht="53.25" customHeight="1"/>
    <row r="123" ht="53.25" customHeight="1"/>
    <row r="124" ht="53.25" customHeight="1"/>
    <row r="125" ht="53.25" customHeight="1"/>
    <row r="126" ht="53.25" customHeight="1"/>
    <row r="127" ht="53.25" customHeight="1"/>
    <row r="128" ht="53.25" customHeight="1"/>
    <row r="129" ht="53.25" customHeight="1"/>
    <row r="130" ht="53.25" customHeight="1"/>
    <row r="131" ht="53.25" customHeight="1"/>
    <row r="132" ht="53.25" customHeight="1"/>
    <row r="133" ht="53.25" customHeight="1"/>
    <row r="134" ht="53.25" customHeight="1"/>
    <row r="135" ht="53.25" customHeight="1"/>
    <row r="136" ht="53.25" customHeight="1"/>
    <row r="137" ht="53.25" customHeight="1"/>
    <row r="138" ht="53.25" customHeight="1"/>
    <row r="139" ht="53.25" customHeight="1"/>
    <row r="140" ht="53.25" customHeight="1"/>
    <row r="141" ht="53.25" customHeight="1"/>
    <row r="142" ht="53.25" customHeight="1"/>
    <row r="143" ht="53.25" customHeight="1"/>
    <row r="144" ht="53.25" customHeight="1"/>
    <row r="145" ht="53.25" customHeight="1"/>
    <row r="146" ht="53.25" customHeight="1"/>
    <row r="147" ht="53.25" customHeight="1"/>
    <row r="148" ht="53.25" customHeight="1"/>
    <row r="149" ht="53.25" customHeight="1"/>
    <row r="150" ht="53.25" customHeight="1"/>
    <row r="151" ht="53.25" customHeight="1"/>
    <row r="152" ht="53.25" customHeight="1"/>
    <row r="153" ht="53.25" customHeight="1"/>
    <row r="154" ht="53.25" customHeight="1"/>
    <row r="155" ht="53.25" customHeight="1"/>
    <row r="156" ht="53.25" customHeight="1"/>
    <row r="157" ht="53.25" customHeight="1"/>
    <row r="158" ht="53.25" customHeight="1"/>
    <row r="159" ht="53.25" customHeight="1"/>
    <row r="160" ht="53.25" customHeight="1"/>
    <row r="161" ht="53.25" customHeight="1"/>
    <row r="162" ht="53.25" customHeight="1"/>
    <row r="163" ht="53.25" customHeight="1"/>
    <row r="164" ht="53.25" customHeight="1"/>
    <row r="165" ht="53.25" customHeight="1"/>
    <row r="166" ht="53.25" customHeight="1"/>
    <row r="167" ht="53.25" customHeight="1"/>
    <row r="168" ht="53.25" customHeight="1"/>
    <row r="169" ht="53.25" customHeight="1"/>
    <row r="170" ht="53.25" customHeight="1"/>
    <row r="171" ht="53.25" customHeight="1"/>
    <row r="172" ht="53.25" customHeight="1"/>
    <row r="173" ht="53.25" customHeight="1"/>
    <row r="174" ht="53.25" customHeight="1"/>
    <row r="175" ht="53.25" customHeight="1"/>
    <row r="176" ht="53.25" customHeight="1"/>
    <row r="177" ht="53.25" customHeight="1"/>
    <row r="178" ht="53.25" customHeight="1"/>
    <row r="179" ht="53.25" customHeight="1"/>
    <row r="180" ht="53.25" customHeight="1"/>
    <row r="181" ht="53.25" customHeight="1"/>
    <row r="182" ht="53.25" customHeight="1"/>
    <row r="183" ht="53.25" customHeight="1"/>
    <row r="184" ht="53.25" customHeight="1"/>
    <row r="185" ht="53.25" customHeight="1"/>
    <row r="186" ht="53.25" customHeight="1"/>
    <row r="187" ht="53.25" customHeight="1"/>
    <row r="188" ht="53.25" customHeight="1"/>
    <row r="189" ht="53.25" customHeight="1"/>
    <row r="190" ht="53.25" customHeight="1"/>
    <row r="191" ht="53.25" customHeight="1"/>
    <row r="192" ht="53.25" customHeight="1"/>
    <row r="193" ht="53.25" customHeight="1"/>
    <row r="194" ht="53.25" customHeight="1"/>
    <row r="195" ht="53.25" customHeight="1"/>
    <row r="196" ht="53.25" customHeight="1"/>
    <row r="197" ht="53.25" customHeight="1"/>
    <row r="198" ht="53.25" customHeight="1"/>
    <row r="199" ht="53.25" customHeight="1"/>
    <row r="200" ht="53.25" customHeight="1"/>
    <row r="201" ht="53.25" customHeight="1"/>
    <row r="202" ht="53.25" customHeight="1"/>
    <row r="203" ht="53.25" customHeight="1"/>
    <row r="204" ht="53.25" customHeight="1"/>
    <row r="4462" ht="15"/>
    <row r="4463" ht="15"/>
  </sheetData>
  <sheetProtection/>
  <mergeCells count="181">
    <mergeCell ref="M21:M22"/>
    <mergeCell ref="J9:J15"/>
    <mergeCell ref="J21:J22"/>
    <mergeCell ref="J66:J67"/>
    <mergeCell ref="J68:J69"/>
    <mergeCell ref="K9:K15"/>
    <mergeCell ref="K21:K22"/>
    <mergeCell ref="K66:K67"/>
    <mergeCell ref="K68:K69"/>
    <mergeCell ref="L9:L15"/>
    <mergeCell ref="R9:R15"/>
    <mergeCell ref="F66:F67"/>
    <mergeCell ref="F21:F22"/>
    <mergeCell ref="F9:F15"/>
    <mergeCell ref="T9:T15"/>
    <mergeCell ref="T21:T22"/>
    <mergeCell ref="T66:T67"/>
    <mergeCell ref="R21:R22"/>
    <mergeCell ref="R66:R67"/>
    <mergeCell ref="M9:M15"/>
    <mergeCell ref="P21:P22"/>
    <mergeCell ref="P66:P67"/>
    <mergeCell ref="P68:P69"/>
    <mergeCell ref="T68:T69"/>
    <mergeCell ref="S9:S15"/>
    <mergeCell ref="S21:S22"/>
    <mergeCell ref="S66:S67"/>
    <mergeCell ref="S68:S69"/>
    <mergeCell ref="Q9:Q15"/>
    <mergeCell ref="Q21:Q22"/>
    <mergeCell ref="N9:N15"/>
    <mergeCell ref="N21:N22"/>
    <mergeCell ref="N66:N67"/>
    <mergeCell ref="N68:N69"/>
    <mergeCell ref="R68:R69"/>
    <mergeCell ref="O9:O15"/>
    <mergeCell ref="O21:O22"/>
    <mergeCell ref="O66:O67"/>
    <mergeCell ref="O68:O69"/>
    <mergeCell ref="P9:P15"/>
    <mergeCell ref="L21:L22"/>
    <mergeCell ref="L66:L67"/>
    <mergeCell ref="L68:L69"/>
    <mergeCell ref="G68:G69"/>
    <mergeCell ref="H68:H69"/>
    <mergeCell ref="G9:G15"/>
    <mergeCell ref="H9:H15"/>
    <mergeCell ref="G21:G22"/>
    <mergeCell ref="H21:H22"/>
    <mergeCell ref="H66:H67"/>
    <mergeCell ref="E9:E15"/>
    <mergeCell ref="E21:E22"/>
    <mergeCell ref="E66:E67"/>
    <mergeCell ref="E68:E69"/>
    <mergeCell ref="A1:W2"/>
    <mergeCell ref="A3:U3"/>
    <mergeCell ref="V3:W5"/>
    <mergeCell ref="A4:A5"/>
    <mergeCell ref="B4:B5"/>
    <mergeCell ref="C4:C5"/>
    <mergeCell ref="D4:U4"/>
    <mergeCell ref="V6:W6"/>
    <mergeCell ref="V7:W7"/>
    <mergeCell ref="V8:W8"/>
    <mergeCell ref="A9:A15"/>
    <mergeCell ref="B9:B15"/>
    <mergeCell ref="C9:C15"/>
    <mergeCell ref="D9:D15"/>
    <mergeCell ref="U9:U15"/>
    <mergeCell ref="V9:W9"/>
    <mergeCell ref="V10:W10"/>
    <mergeCell ref="V11:W11"/>
    <mergeCell ref="V12:W12"/>
    <mergeCell ref="V13:W13"/>
    <mergeCell ref="V14:W14"/>
    <mergeCell ref="V15:W15"/>
    <mergeCell ref="V16:W16"/>
    <mergeCell ref="V17:W17"/>
    <mergeCell ref="V18:W18"/>
    <mergeCell ref="V19:W19"/>
    <mergeCell ref="V20:W20"/>
    <mergeCell ref="A21:A22"/>
    <mergeCell ref="B21:B22"/>
    <mergeCell ref="C21:C22"/>
    <mergeCell ref="D21:D22"/>
    <mergeCell ref="U21:U22"/>
    <mergeCell ref="V21:W21"/>
    <mergeCell ref="V22:W22"/>
    <mergeCell ref="A23:A36"/>
    <mergeCell ref="B23:B36"/>
    <mergeCell ref="C23:C36"/>
    <mergeCell ref="V23:W23"/>
    <mergeCell ref="V24:W24"/>
    <mergeCell ref="V25:W25"/>
    <mergeCell ref="V26:W26"/>
    <mergeCell ref="V27:W27"/>
    <mergeCell ref="V28:W28"/>
    <mergeCell ref="V29:W29"/>
    <mergeCell ref="V30:W30"/>
    <mergeCell ref="V31:W31"/>
    <mergeCell ref="V32:W32"/>
    <mergeCell ref="V33:W33"/>
    <mergeCell ref="V34:W34"/>
    <mergeCell ref="V35:W35"/>
    <mergeCell ref="V36:W36"/>
    <mergeCell ref="V37:W37"/>
    <mergeCell ref="V38:W38"/>
    <mergeCell ref="V39:W39"/>
    <mergeCell ref="V40:W40"/>
    <mergeCell ref="V41:W41"/>
    <mergeCell ref="V42:W42"/>
    <mergeCell ref="V43:W43"/>
    <mergeCell ref="V44:W44"/>
    <mergeCell ref="V45:W45"/>
    <mergeCell ref="V46:W46"/>
    <mergeCell ref="V47:W47"/>
    <mergeCell ref="V48:W48"/>
    <mergeCell ref="V49:W49"/>
    <mergeCell ref="V50:W50"/>
    <mergeCell ref="V51:W51"/>
    <mergeCell ref="V52:W52"/>
    <mergeCell ref="V53:W53"/>
    <mergeCell ref="V54:W54"/>
    <mergeCell ref="V55:W55"/>
    <mergeCell ref="V56:W56"/>
    <mergeCell ref="V57:W57"/>
    <mergeCell ref="V58:W58"/>
    <mergeCell ref="V59:W59"/>
    <mergeCell ref="V60:W60"/>
    <mergeCell ref="V61:W61"/>
    <mergeCell ref="V62:W62"/>
    <mergeCell ref="V63:W63"/>
    <mergeCell ref="V64:W64"/>
    <mergeCell ref="V65:W65"/>
    <mergeCell ref="A66:A67"/>
    <mergeCell ref="B66:B67"/>
    <mergeCell ref="C66:C67"/>
    <mergeCell ref="D66:D67"/>
    <mergeCell ref="U66:U67"/>
    <mergeCell ref="V66:W66"/>
    <mergeCell ref="V67:W67"/>
    <mergeCell ref="G66:G67"/>
    <mergeCell ref="A68:A69"/>
    <mergeCell ref="B68:B69"/>
    <mergeCell ref="C68:C69"/>
    <mergeCell ref="D68:D69"/>
    <mergeCell ref="U68:U69"/>
    <mergeCell ref="M66:M67"/>
    <mergeCell ref="M68:M69"/>
    <mergeCell ref="Q66:Q67"/>
    <mergeCell ref="Q68:Q69"/>
    <mergeCell ref="V68:W68"/>
    <mergeCell ref="V69:W69"/>
    <mergeCell ref="F68:F69"/>
    <mergeCell ref="V88:W88"/>
    <mergeCell ref="V70:W70"/>
    <mergeCell ref="V71:W71"/>
    <mergeCell ref="V72:W72"/>
    <mergeCell ref="V73:W73"/>
    <mergeCell ref="V74:W74"/>
    <mergeCell ref="V75:W75"/>
    <mergeCell ref="V86:W86"/>
    <mergeCell ref="A76:A89"/>
    <mergeCell ref="B76:B89"/>
    <mergeCell ref="C76:C89"/>
    <mergeCell ref="V76:W76"/>
    <mergeCell ref="V77:W77"/>
    <mergeCell ref="V78:W78"/>
    <mergeCell ref="V79:W79"/>
    <mergeCell ref="V80:W80"/>
    <mergeCell ref="V87:W87"/>
    <mergeCell ref="I9:I15"/>
    <mergeCell ref="I21:I22"/>
    <mergeCell ref="I66:I67"/>
    <mergeCell ref="I68:I69"/>
    <mergeCell ref="V89:W89"/>
    <mergeCell ref="V81:W81"/>
    <mergeCell ref="V82:W82"/>
    <mergeCell ref="V83:W83"/>
    <mergeCell ref="V84:W84"/>
    <mergeCell ref="V85:W85"/>
  </mergeCells>
  <hyperlinks>
    <hyperlink ref="A1" location="P4462" display="P4462"/>
    <hyperlink ref="E5" location="P4463" display="P4463"/>
  </hyperlink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Водоканал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Григорьянц Эдуард Георгиевич</dc:creator>
  <cp:keywords/>
  <dc:description/>
  <cp:lastModifiedBy>Иванова  Нина Анатольевна</cp:lastModifiedBy>
  <cp:lastPrinted>2017-12-21T13:06:21Z</cp:lastPrinted>
  <dcterms:created xsi:type="dcterms:W3CDTF">2014-09-29T07:47:19Z</dcterms:created>
  <dcterms:modified xsi:type="dcterms:W3CDTF">2019-04-29T13:40:04Z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