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>
    <definedName name="_xlnm.Print_Area" localSheetId="0">'1'!$A$1:$B$10</definedName>
    <definedName name="_xlnm.Print_Area" localSheetId="3">'2'!$A$1:$B$43</definedName>
    <definedName name="_xlnm.Print_Area" localSheetId="5">'4 (а-г)'!$A$2:$C$27</definedName>
  </definedNames>
  <calcPr fullCalcOnLoad="1"/>
</workbook>
</file>

<file path=xl/sharedStrings.xml><?xml version="1.0" encoding="utf-8"?>
<sst xmlns="http://schemas.openxmlformats.org/spreadsheetml/2006/main" count="280" uniqueCount="182">
  <si>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</si>
  <si>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</si>
  <si>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</si>
  <si>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</si>
  <si>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</si>
  <si>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</si>
  <si>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</si>
  <si>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</si>
  <si>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</si>
  <si>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</si>
  <si>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</si>
  <si>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</si>
  <si>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Форма 1.2.</t>
  </si>
  <si>
    <t>Наименование показателя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</si>
  <si>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</si>
  <si>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</si>
  <si>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</si>
  <si>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</si>
  <si>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</si>
  <si>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</si>
  <si>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</si>
  <si>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</si>
  <si>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</si>
  <si>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</si>
  <si>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</si>
  <si>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</si>
  <si>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</si>
  <si>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</si>
  <si>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</si>
  <si>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</si>
  <si>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</si>
  <si>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</si>
  <si>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Период действия установленного тарифа</t>
  </si>
  <si>
    <t>Отчетный период</t>
  </si>
  <si>
    <t>Год</t>
  </si>
  <si>
    <t>Наименование службы, ответственной за прием и обработку заявок на подключение к системе холодного водоснабжения</t>
  </si>
  <si>
    <t>Источник финансирования</t>
  </si>
  <si>
    <t>Всего, в том числе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</si>
  <si>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</si>
  <si>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</si>
  <si>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</si>
  <si>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</si>
  <si>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</si>
  <si>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</si>
  <si>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</si>
  <si>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</si>
  <si>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</si>
  <si>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</si>
  <si>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</si>
  <si>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</si>
  <si>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</si>
  <si>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</si>
  <si>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</si>
  <si>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</si>
  <si>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</si>
  <si>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</si>
  <si>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</si>
  <si>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</si>
  <si>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</si>
  <si>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</si>
  <si>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</si>
  <si>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</si>
  <si>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</si>
  <si>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</si>
  <si>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</si>
  <si>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</si>
  <si>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</si>
  <si>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</si>
  <si>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</si>
  <si>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</si>
  <si>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</si>
  <si>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</si>
  <si>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</si>
  <si>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</si>
  <si>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</si>
  <si>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</si>
  <si>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</si>
  <si>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</si>
  <si>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</si>
  <si>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</si>
  <si>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1. Информация о тарифах на товары и услуги и надбавках к тарифам в сфере холодного водоснабжения</t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</si>
  <si>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</si>
  <si>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</si>
  <si>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</si>
  <si>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</si>
  <si>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</si>
  <si>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</si>
  <si>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</si>
  <si>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</si>
  <si>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</si>
  <si>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</si>
  <si>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</si>
  <si>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Муниципальное унитарное предприятие городского округа Домодедово "Домодедовский водоканал". vodoкanal129@rambler.ru</t>
  </si>
  <si>
    <t>МУП "Домодедовский водоканал"</t>
  </si>
  <si>
    <t>142000, Московская область, г.Домодедово, ул.Заводская, д.8</t>
  </si>
  <si>
    <t>Министерство экономики Московской области</t>
  </si>
  <si>
    <t>Совет депутатов городского округа Домодедово Московской области</t>
  </si>
  <si>
    <t>Распоряжение от 09.11.2011г.  № 129-РМ</t>
  </si>
  <si>
    <t>01.07.2012г. — 01.09.2012г.</t>
  </si>
  <si>
    <t xml:space="preserve">Решение от 07.06.2012г. № 1-4/456 </t>
  </si>
  <si>
    <t>http://www.domod.ru/lists/197/element/0/5019/?list_section_id=</t>
  </si>
  <si>
    <r>
      <t xml:space="preserve">Форма 1.2. Информация о тарифах на подключение к системе холодного водоснабжения  </t>
    </r>
    <r>
      <rPr>
        <b/>
        <sz val="12"/>
        <color indexed="8"/>
        <rFont val="Times New Roman"/>
        <family val="1"/>
      </rPr>
      <t>2012 год</t>
    </r>
  </si>
  <si>
    <t>142000 М.О.г.Домодедово, ул.Заводская, д.8</t>
  </si>
  <si>
    <t xml:space="preserve">Решение от 16.07.2010г .№ 1-4/306 </t>
  </si>
  <si>
    <t>с 01.08.2010по 31.12.2013</t>
  </si>
  <si>
    <t>www.domod.ru/sovet/files/resh/resh2010.php</t>
  </si>
  <si>
    <t>Инвестиционная программа развития системы холодного (питьевого) водоснабжения городского округа Домодедово</t>
  </si>
  <si>
    <t>с 01.08.2010г. по 31.12.2013г.</t>
  </si>
  <si>
    <t>2011 год</t>
  </si>
  <si>
    <t>Оказание услуг в сфере холодного водоснабжения - подъем воды,  транспортировка воды</t>
  </si>
  <si>
    <t xml:space="preserve">Производственно-технический отдел </t>
  </si>
  <si>
    <t>8-496-793-43-88</t>
  </si>
  <si>
    <t>vodoкanal129@rambler.ru</t>
  </si>
  <si>
    <t>www.dom-vodokanal.ru</t>
  </si>
  <si>
    <t>1.Разработка ПСД и реконструкция ВЗУ № 4 г.Домодедово мкр.Западный, ул.Талалихина, д.18</t>
  </si>
  <si>
    <t>2.Расширение и реконструкция ВЗУ № 6 г.о. Домодедово по линии "Колычево-Котляково-Домодедово":                                                              - бурение новых артезианских скважин (увеличение мощности на 6,86 куб/сут.);                 - строительство ВНС 1 подъма;                                - завершение строительства водовода 1-го подъма Д=630мм (2 нитки);                                      - строительство РЧВ объемом 10 000 куб.м./сут.</t>
  </si>
  <si>
    <t>3.Разработка ПСД и строительство станции обезжелезивания п.Ильинское</t>
  </si>
  <si>
    <t>4.Разработка ПСД и строительство станции обезжелезивания в п.Красный путь</t>
  </si>
  <si>
    <t>5.Разработка ПСД и строительство станции обезжелезивания в п.Вельяминово и мкр.Барыбино городского округа Домодедово</t>
  </si>
  <si>
    <t>6.Модернизация технологического оборудования ВЗУ и ВНС 1-го и 2-го подъемов, в т.ч. реконструкция скважин, взамен морально устаревших по г.о.Домодедово</t>
  </si>
  <si>
    <t>7.Перекладка (санация) водопроводных сетей</t>
  </si>
  <si>
    <t>8.Выполнение программы энергосбережения</t>
  </si>
  <si>
    <t>Потребность в финансовых средствах на 2011 год, тыс. руб.</t>
  </si>
  <si>
    <t>собственные средства</t>
  </si>
  <si>
    <t>1.Разработка ПСД  и реконструкция ВЗУ №4 г.Домодедово, мкр.Западный, ул.Талалихина, д.18</t>
  </si>
  <si>
    <t>4.Разработка ПСД и строительство станции обезжелезивания п. Красный путь</t>
  </si>
  <si>
    <t>5.Разработка ПСД  станции обезжелезивания п.Вельяминово и мкр. Барыбино</t>
  </si>
  <si>
    <t>6.Модернизация технологического оборудования ВЗУ и ВНС 1-го и 2-го подъема, в т.ч. реконструкция  скважин, взамен морально устаревших, по г.о.Домодедово</t>
  </si>
  <si>
    <t>Утверждено на  2011 год</t>
  </si>
  <si>
    <t xml:space="preserve">плата за подключение </t>
  </si>
  <si>
    <t>Наименование организации, местонахождение и адрес электронной почты</t>
  </si>
  <si>
    <t>ФИО руководителя, № телефона                                               ФИО ответственного, № телефона</t>
  </si>
  <si>
    <t>Атрибуты решения по принятой надбавке к тарифу на холодную воду                      (наименование, дата, номер)</t>
  </si>
  <si>
    <t>http://me.mosreg.ru</t>
  </si>
  <si>
    <t>ж) Сведения об источнике публикации бухгалтерской отчетности, включая бухгалтерский баланс и приложения к нему</t>
  </si>
  <si>
    <r>
      <t xml:space="preserve">2. Информация об  основных показателях финансово-хозяйственной деятельности  организации </t>
    </r>
    <r>
      <rPr>
        <b/>
        <sz val="12"/>
        <color indexed="8"/>
        <rFont val="Times New Roman"/>
        <family val="1"/>
      </rPr>
      <t>2011 год</t>
    </r>
  </si>
  <si>
    <t xml:space="preserve">  мутность</t>
  </si>
  <si>
    <t xml:space="preserve">  цветность</t>
  </si>
  <si>
    <t xml:space="preserve">  хлор остаточный общий, в том числе:</t>
  </si>
  <si>
    <t xml:space="preserve">  хлор остаточный связанный</t>
  </si>
  <si>
    <t xml:space="preserve">  хлор остатоный свободный</t>
  </si>
  <si>
    <t xml:space="preserve">  общие колиформные бактерии</t>
  </si>
  <si>
    <t xml:space="preserve">  термолерантные колиформные бактерии</t>
  </si>
  <si>
    <t xml:space="preserve">  расходы на оплату покупной холодной воды, приобретаемой для других организаций для последующей передачи потребителям</t>
  </si>
  <si>
    <t xml:space="preserve">  расходы на покупаемую электрическую энергию (мощность), потребляемую оборудованием, используемом в технологическом процессе</t>
  </si>
  <si>
    <t xml:space="preserve">  расходы на химреагенты, используемые в технологическом процессе</t>
  </si>
  <si>
    <t xml:space="preserve">  расходы на оплату труда и отчисления на социальные нужды основного производственного персонала</t>
  </si>
  <si>
    <t xml:space="preserve">  расходы на амортизацию основных производственных средств и аренду имущества, используемого в технологическом процессе</t>
  </si>
  <si>
    <t xml:space="preserve">  общепроизводственные (цеховые) расходы, в том числе</t>
  </si>
  <si>
    <t xml:space="preserve">  расходы на ремонт (капитальный и текущий) основных производственных средств </t>
  </si>
  <si>
    <t xml:space="preserve"> 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</si>
  <si>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 xml:space="preserve">  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</si>
  <si>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 xml:space="preserve">  за счет ввода (вывода) их из эксплуатации (тыс. рублей)</t>
  </si>
  <si>
    <t xml:space="preserve">  по нормативам потребления (расчетным методом)</t>
  </si>
  <si>
    <t xml:space="preserve">  по приборам учета</t>
  </si>
  <si>
    <r>
      <t xml:space="preserve">4. Информация об инвестиционных программах и отчетах об их реализации </t>
    </r>
    <r>
      <rPr>
        <b/>
        <sz val="12"/>
        <color indexed="8"/>
        <rFont val="Times New Roman"/>
        <family val="1"/>
      </rPr>
      <t>2011 год</t>
    </r>
  </si>
  <si>
    <t>д) Показатели эффективности реализации инвестиционной программы</t>
  </si>
  <si>
    <t>Наименование показателей</t>
  </si>
  <si>
    <t>В течение 2011 года</t>
  </si>
  <si>
    <t>2.Расширение и реконструкция ВЗУ № 6 г.о. Домодедово по линии "Колычево-Котляково-Домодедово":                                                  - бурение новых артезианских скважин (увеличение мощности на 6,86 куб/сут.);                                   - строительство ВНС 1 подъма;                               - завершение строительства водовода 1-го подъма Д=630мм (2 нитки);                                            - строительство РЧВ объемом 10 000 куб.м./сут.</t>
  </si>
  <si>
    <r>
      <t xml:space="preserve">7. Информация о порядке выполнения технологических, технических и других мероприятий, связанных с подключением к системе холодного водоснабжения </t>
    </r>
    <r>
      <rPr>
        <b/>
        <sz val="12"/>
        <color indexed="8"/>
        <rFont val="Times New Roman"/>
        <family val="1"/>
      </rPr>
      <t>2012 год</t>
    </r>
  </si>
  <si>
    <t>Резерв мощности системы коммунальной инфраструктуры</t>
  </si>
  <si>
    <r>
      <t xml:space="preserve"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 </t>
    </r>
    <r>
      <rPr>
        <b/>
        <sz val="12"/>
        <color indexed="8"/>
        <rFont val="Times New Roman"/>
        <family val="1"/>
      </rPr>
      <t>2012 год</t>
    </r>
  </si>
  <si>
    <r>
      <t xml:space="preserve"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 </t>
    </r>
    <r>
      <rPr>
        <b/>
        <sz val="12"/>
        <color indexed="8"/>
        <rFont val="Times New Roman"/>
        <family val="1"/>
      </rPr>
      <t>2012 год</t>
    </r>
  </si>
  <si>
    <t xml:space="preserve">   - средневзвешенная стоимость 1кВт•ч</t>
  </si>
  <si>
    <t xml:space="preserve">   - объем приобретения </t>
  </si>
  <si>
    <t xml:space="preserve">  - расходы на оплату труда и отчисления на социальные нужды </t>
  </si>
  <si>
    <t xml:space="preserve">  общехозяйственные (управленческие) расходы, в том числе</t>
  </si>
  <si>
    <t xml:space="preserve">   - расходы на оплату труда и отчисления на социальные нужды</t>
  </si>
  <si>
    <t>Плата за подключение</t>
  </si>
  <si>
    <t>Средства местного бюджета</t>
  </si>
  <si>
    <t>Собственные средства</t>
  </si>
  <si>
    <r>
      <t xml:space="preserve"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</t>
    </r>
    <r>
      <rPr>
        <b/>
        <sz val="12"/>
        <color indexed="8"/>
        <rFont val="Times New Roman"/>
        <family val="1"/>
      </rPr>
      <t>2011 год</t>
    </r>
  </si>
  <si>
    <t>Инвестиционная надбавка к тарифу</t>
  </si>
  <si>
    <t>собственные средства                        145,66                                инвестиционная надбавка к тарифу        2990,66</t>
  </si>
  <si>
    <t>плата за подключение                       970,94                                                 собственные средства                           1149,04</t>
  </si>
  <si>
    <t>е) Использование инвестиционных средств за 2011 год</t>
  </si>
  <si>
    <t>Буланова Ирина Сергеевна, 8-496-793-02-53;                            Ранкович Елена Леонидовна, 8-496-793-02-53</t>
  </si>
  <si>
    <r>
      <t xml:space="preserve">Форма 1.1. Информация о тарифе на холодную воду и надбавках к тарифам на холодную воду </t>
    </r>
    <r>
      <rPr>
        <b/>
        <sz val="12"/>
        <color indexed="8"/>
        <rFont val="Times New Roman"/>
        <family val="1"/>
      </rPr>
      <t xml:space="preserve">2012 год </t>
    </r>
  </si>
  <si>
    <t>1.Повышение надежности работы систем холодного (питьевого) водоснабжения в соответствии с нормативными требованиями.                                                 2.Обеспечение инженерными коммуникациями новых строительных площадок, в соответствии с генеральным планом развития муниципального образования.                                                                                       3.Увеличение производственных мощностей и пропускной способности сетей холодного (питьевого) водоснабжения.                                                                4.Обеспечение доступности для внешних потребителей услуг.                                   5.Улучшение качества воды по содержанию железа и микробиологическим показателям.</t>
  </si>
  <si>
    <t xml:space="preserve">плата за подключение                     6964,90                                             средства местного бюджета          3600,00                                      собственные средства                                  13,64 </t>
  </si>
  <si>
    <t xml:space="preserve">плата за подключение                      1137,52                                                средства местного бюджета                  182,03                                             собственные средства                              14,77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</si>
</sst>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#,##0_ ;[Red]\-#,##0\ 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/>
    </xf>
    <xf numFmtId="2" fontId="19" fillId="0" borderId="16" xfId="53" applyNumberFormat="1" applyFont="1" applyFill="1" applyBorder="1" applyAlignment="1" applyProtection="1">
      <alignment horizontal="center"/>
      <protection/>
    </xf>
    <xf numFmtId="2" fontId="19" fillId="0" borderId="17" xfId="53" applyNumberFormat="1" applyFont="1" applyFill="1" applyBorder="1" applyAlignment="1" applyProtection="1">
      <alignment horizontal="center"/>
      <protection/>
    </xf>
    <xf numFmtId="3" fontId="19" fillId="0" borderId="18" xfId="53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53" applyFont="1" applyFill="1" applyBorder="1" applyAlignment="1" applyProtection="1">
      <alignment horizontal="left" vertical="center" wrapText="1"/>
      <protection/>
    </xf>
    <xf numFmtId="0" fontId="19" fillId="0" borderId="12" xfId="53" applyFont="1" applyFill="1" applyBorder="1" applyAlignment="1" applyProtection="1">
      <alignment horizontal="left" vertical="center" wrapText="1"/>
      <protection/>
    </xf>
    <xf numFmtId="0" fontId="19" fillId="0" borderId="12" xfId="53" applyFont="1" applyFill="1" applyBorder="1" applyAlignment="1" applyProtection="1">
      <alignment vertical="center" wrapText="1"/>
      <protection/>
    </xf>
    <xf numFmtId="0" fontId="19" fillId="0" borderId="12" xfId="54" applyFont="1" applyFill="1" applyBorder="1" applyAlignment="1" applyProtection="1">
      <alignment horizontal="left" vertical="center" wrapText="1"/>
      <protection/>
    </xf>
    <xf numFmtId="0" fontId="19" fillId="0" borderId="14" xfId="53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42" applyFill="1" applyBorder="1" applyAlignment="1" applyProtection="1">
      <alignment horizontal="center" vertical="center" wrapText="1"/>
      <protection/>
    </xf>
    <xf numFmtId="3" fontId="18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3" fontId="19" fillId="0" borderId="10" xfId="53" applyNumberFormat="1" applyFont="1" applyFill="1" applyBorder="1" applyAlignment="1" applyProtection="1">
      <alignment horizontal="center" vertical="center" wrapText="1"/>
      <protection/>
    </xf>
    <xf numFmtId="3" fontId="19" fillId="0" borderId="18" xfId="53" applyNumberFormat="1" applyFont="1" applyFill="1" applyBorder="1" applyAlignment="1" applyProtection="1">
      <alignment horizontal="center" vertical="center" wrapText="1"/>
      <protection/>
    </xf>
    <xf numFmtId="4" fontId="19" fillId="0" borderId="10" xfId="53" applyNumberFormat="1" applyFont="1" applyFill="1" applyBorder="1" applyAlignment="1" applyProtection="1">
      <alignment horizontal="center" vertical="center" wrapText="1"/>
      <protection/>
    </xf>
    <xf numFmtId="2" fontId="18" fillId="0" borderId="10" xfId="0" applyNumberFormat="1" applyFont="1" applyFill="1" applyBorder="1" applyAlignment="1">
      <alignment horizontal="center" vertical="center" wrapText="1"/>
    </xf>
    <xf numFmtId="2" fontId="19" fillId="0" borderId="18" xfId="53" applyNumberFormat="1" applyFont="1" applyFill="1" applyBorder="1" applyAlignment="1" applyProtection="1">
      <alignment horizontal="center" vertical="center" wrapText="1"/>
      <protection/>
    </xf>
    <xf numFmtId="10" fontId="19" fillId="0" borderId="18" xfId="53" applyNumberFormat="1" applyFont="1" applyFill="1" applyBorder="1" applyAlignment="1" applyProtection="1">
      <alignment horizontal="center" vertical="center" wrapText="1"/>
      <protection/>
    </xf>
    <xf numFmtId="165" fontId="19" fillId="0" borderId="10" xfId="53" applyNumberFormat="1" applyFont="1" applyFill="1" applyBorder="1" applyAlignment="1" applyProtection="1">
      <alignment horizontal="center" vertical="center" wrapText="1"/>
      <protection/>
    </xf>
    <xf numFmtId="3" fontId="18" fillId="0" borderId="10" xfId="0" applyNumberFormat="1" applyFont="1" applyFill="1" applyBorder="1" applyAlignment="1">
      <alignment horizontal="center" vertical="center" wrapText="1"/>
    </xf>
    <xf numFmtId="4" fontId="19" fillId="0" borderId="18" xfId="53" applyNumberFormat="1" applyFont="1" applyFill="1" applyBorder="1" applyAlignment="1" applyProtection="1">
      <alignment horizontal="center" vertical="center" wrapText="1"/>
      <protection/>
    </xf>
    <xf numFmtId="4" fontId="19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19" fillId="0" borderId="18" xfId="53" applyNumberFormat="1" applyFont="1" applyFill="1" applyBorder="1" applyAlignment="1" applyProtection="1">
      <alignment horizontal="center" vertical="center" wrapText="1"/>
      <protection locked="0"/>
    </xf>
    <xf numFmtId="3" fontId="19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9" fillId="0" borderId="11" xfId="53" applyNumberFormat="1" applyFont="1" applyFill="1" applyBorder="1" applyAlignment="1" applyProtection="1">
      <alignment horizontal="center" vertical="center" wrapText="1"/>
      <protection locked="0"/>
    </xf>
    <xf numFmtId="3" fontId="19" fillId="0" borderId="21" xfId="53" applyNumberFormat="1" applyFont="1" applyFill="1" applyBorder="1" applyAlignment="1" applyProtection="1">
      <alignment horizontal="center" vertical="center" wrapText="1"/>
      <protection locked="0"/>
    </xf>
    <xf numFmtId="166" fontId="18" fillId="0" borderId="10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vertical="center" wrapText="1"/>
    </xf>
    <xf numFmtId="166" fontId="18" fillId="0" borderId="22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vertical="center" wrapText="1"/>
    </xf>
    <xf numFmtId="4" fontId="18" fillId="0" borderId="30" xfId="0" applyNumberFormat="1" applyFont="1" applyFill="1" applyBorder="1" applyAlignment="1">
      <alignment horizontal="center" vertical="center" wrapText="1"/>
    </xf>
    <xf numFmtId="4" fontId="18" fillId="0" borderId="30" xfId="0" applyNumberFormat="1" applyFont="1" applyFill="1" applyBorder="1" applyAlignment="1">
      <alignment vertical="center" wrapText="1"/>
    </xf>
    <xf numFmtId="0" fontId="18" fillId="0" borderId="29" xfId="0" applyFont="1" applyFill="1" applyBorder="1" applyAlignment="1">
      <alignment horizontal="center" vertical="center" wrapText="1"/>
    </xf>
    <xf numFmtId="4" fontId="18" fillId="0" borderId="31" xfId="0" applyNumberFormat="1" applyFont="1" applyFill="1" applyBorder="1" applyAlignment="1">
      <alignment vertical="center" wrapText="1"/>
    </xf>
    <xf numFmtId="4" fontId="18" fillId="0" borderId="22" xfId="0" applyNumberFormat="1" applyFont="1" applyFill="1" applyBorder="1" applyAlignment="1">
      <alignment vertical="center" wrapText="1"/>
    </xf>
    <xf numFmtId="4" fontId="18" fillId="0" borderId="22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 wrapText="1"/>
    </xf>
    <xf numFmtId="0" fontId="18" fillId="0" borderId="22" xfId="0" applyNumberFormat="1" applyFont="1" applyFill="1" applyBorder="1" applyAlignment="1">
      <alignment vertical="center" wrapText="1"/>
    </xf>
    <xf numFmtId="166" fontId="18" fillId="0" borderId="22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33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vertical="center" wrapText="1"/>
    </xf>
    <xf numFmtId="164" fontId="18" fillId="0" borderId="20" xfId="0" applyNumberFormat="1" applyFont="1" applyFill="1" applyBorder="1" applyAlignment="1">
      <alignment horizontal="center" vertical="center" wrapText="1"/>
    </xf>
    <xf numFmtId="166" fontId="18" fillId="0" borderId="11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center" vertical="center" wrapText="1"/>
    </xf>
    <xf numFmtId="166" fontId="18" fillId="0" borderId="30" xfId="0" applyNumberFormat="1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6" fontId="18" fillId="0" borderId="31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166" fontId="18" fillId="0" borderId="39" xfId="0" applyNumberFormat="1" applyFont="1" applyFill="1" applyBorder="1" applyAlignment="1">
      <alignment horizontal="center" vertical="center" wrapText="1"/>
    </xf>
    <xf numFmtId="166" fontId="18" fillId="0" borderId="40" xfId="0" applyNumberFormat="1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166" fontId="18" fillId="0" borderId="41" xfId="0" applyNumberFormat="1" applyFont="1" applyFill="1" applyBorder="1" applyAlignment="1">
      <alignment horizontal="center" vertical="center" wrapText="1"/>
    </xf>
    <xf numFmtId="166" fontId="18" fillId="0" borderId="31" xfId="0" applyNumberFormat="1" applyFont="1" applyFill="1" applyBorder="1" applyAlignment="1">
      <alignment horizontal="center" vertical="center" wrapText="1"/>
    </xf>
    <xf numFmtId="166" fontId="18" fillId="0" borderId="39" xfId="0" applyNumberFormat="1" applyFont="1" applyFill="1" applyBorder="1" applyAlignment="1">
      <alignment horizontal="center" vertical="center" wrapText="1"/>
    </xf>
    <xf numFmtId="166" fontId="18" fillId="0" borderId="40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38" xfId="0" applyFont="1" applyFill="1" applyBorder="1" applyAlignment="1">
      <alignment vertical="center" wrapText="1"/>
    </xf>
    <xf numFmtId="166" fontId="18" fillId="0" borderId="38" xfId="0" applyNumberFormat="1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42" xfId="42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18" fillId="0" borderId="50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56" xfId="0" applyFont="1" applyFill="1" applyBorder="1" applyAlignment="1">
      <alignment horizontal="left" vertical="center" wrapText="1"/>
    </xf>
    <xf numFmtId="0" fontId="18" fillId="0" borderId="56" xfId="0" applyFont="1" applyFill="1" applyBorder="1" applyAlignment="1">
      <alignment horizontal="left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9" fillId="0" borderId="13" xfId="53" applyFont="1" applyFill="1" applyBorder="1" applyAlignment="1" applyProtection="1">
      <alignment horizontal="center" vertical="center" wrapText="1"/>
      <protection/>
    </xf>
    <xf numFmtId="0" fontId="19" fillId="0" borderId="14" xfId="53" applyFont="1" applyFill="1" applyBorder="1" applyAlignment="1" applyProtection="1">
      <alignment horizontal="center" vertical="center" wrapText="1"/>
      <protection/>
    </xf>
    <xf numFmtId="0" fontId="19" fillId="0" borderId="58" xfId="53" applyFont="1" applyFill="1" applyBorder="1" applyAlignment="1" applyProtection="1">
      <alignment horizontal="center" vertical="center" wrapText="1"/>
      <protection/>
    </xf>
    <xf numFmtId="0" fontId="19" fillId="0" borderId="59" xfId="53" applyFont="1" applyFill="1" applyBorder="1" applyAlignment="1" applyProtection="1">
      <alignment horizontal="center" vertical="center" wrapText="1"/>
      <protection/>
    </xf>
    <xf numFmtId="0" fontId="19" fillId="0" borderId="60" xfId="53" applyFont="1" applyFill="1" applyBorder="1" applyAlignment="1" applyProtection="1">
      <alignment horizontal="center" vertical="center" wrapText="1"/>
      <protection/>
    </xf>
    <xf numFmtId="0" fontId="19" fillId="0" borderId="16" xfId="53" applyFont="1" applyFill="1" applyBorder="1" applyAlignment="1" applyProtection="1">
      <alignment horizontal="center" vertical="center" wrapText="1"/>
      <protection/>
    </xf>
    <xf numFmtId="0" fontId="19" fillId="0" borderId="11" xfId="53" applyFont="1" applyFill="1" applyBorder="1" applyAlignment="1" applyProtection="1">
      <alignment horizontal="center" vertical="center" wrapText="1"/>
      <protection/>
    </xf>
    <xf numFmtId="0" fontId="19" fillId="0" borderId="54" xfId="53" applyFont="1" applyFill="1" applyBorder="1" applyAlignment="1" applyProtection="1">
      <alignment horizontal="center" vertical="center" wrapText="1"/>
      <protection/>
    </xf>
    <xf numFmtId="0" fontId="19" fillId="0" borderId="55" xfId="53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right" vertical="center" wrapText="1"/>
    </xf>
    <xf numFmtId="0" fontId="18" fillId="0" borderId="67" xfId="0" applyFont="1" applyFill="1" applyBorder="1" applyAlignment="1">
      <alignment horizontal="righ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18" fillId="0" borderId="68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57" xfId="0" applyFont="1" applyFill="1" applyBorder="1" applyAlignment="1">
      <alignment horizontal="left" vertical="center" wrapText="1"/>
    </xf>
    <xf numFmtId="0" fontId="18" fillId="0" borderId="69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22" fillId="0" borderId="45" xfId="42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vodo&#1082;anal129@rambler.ru" TargetMode="External" /><Relationship Id="rId2" Type="http://schemas.openxmlformats.org/officeDocument/2006/relationships/hyperlink" Target="http://www.dom-vodokanal.ru/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e.mosreg.ru/" TargetMode="External" /><Relationship Id="rId2" Type="http://schemas.openxmlformats.org/officeDocument/2006/relationships/hyperlink" Target="http://www.domod.ru/lists/197/element/0/5019/?list_section_id=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omod.ru/sovet/files/resh/resh2010.ph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9.28125" style="71" customWidth="1"/>
    <col min="2" max="2" width="53.8515625" style="71" customWidth="1"/>
    <col min="3" max="16384" width="9.140625" style="71" customWidth="1"/>
  </cols>
  <sheetData>
    <row r="1" spans="1:2" s="72" customFormat="1" ht="58.5" customHeight="1">
      <c r="A1" s="113" t="s">
        <v>80</v>
      </c>
      <c r="B1" s="113"/>
    </row>
    <row r="2" spans="1:2" ht="18.75" customHeight="1" thickBot="1">
      <c r="A2" s="22"/>
      <c r="B2" s="22"/>
    </row>
    <row r="3" spans="1:2" ht="48" customHeight="1">
      <c r="A3" s="24" t="s">
        <v>130</v>
      </c>
      <c r="B3" s="25" t="s">
        <v>92</v>
      </c>
    </row>
    <row r="4" spans="1:2" ht="48" customHeight="1">
      <c r="A4" s="1" t="s">
        <v>131</v>
      </c>
      <c r="B4" s="27" t="s">
        <v>177</v>
      </c>
    </row>
    <row r="5" spans="1:2" ht="37.5" customHeight="1">
      <c r="A5" s="1" t="s">
        <v>0</v>
      </c>
      <c r="B5" s="23" t="s">
        <v>8</v>
      </c>
    </row>
    <row r="6" spans="1:2" ht="39.75" customHeight="1">
      <c r="A6" s="1" t="s">
        <v>4</v>
      </c>
      <c r="B6" s="23" t="s">
        <v>8</v>
      </c>
    </row>
    <row r="7" spans="1:2" ht="41.25" customHeight="1">
      <c r="A7" s="1" t="s">
        <v>1</v>
      </c>
      <c r="B7" s="23" t="s">
        <v>8</v>
      </c>
    </row>
    <row r="8" spans="1:2" ht="61.5" customHeight="1">
      <c r="A8" s="1" t="s">
        <v>2</v>
      </c>
      <c r="B8" s="23" t="s">
        <v>12</v>
      </c>
    </row>
    <row r="9" spans="1:2" ht="51.75" customHeight="1" thickBot="1">
      <c r="A9" s="2" t="s">
        <v>3</v>
      </c>
      <c r="B9" s="26" t="s">
        <v>12</v>
      </c>
    </row>
    <row r="11" spans="1:2" ht="18.75">
      <c r="A11" s="114"/>
      <c r="B11" s="114"/>
    </row>
  </sheetData>
  <sheetProtection/>
  <mergeCells count="2">
    <mergeCell ref="A1:B1"/>
    <mergeCell ref="A11:B11"/>
  </mergeCells>
  <printOptions/>
  <pageMargins left="1.3779527559055118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7.7109375" style="71" customWidth="1"/>
    <col min="2" max="4" width="9.140625" style="71" customWidth="1"/>
    <col min="5" max="5" width="13.140625" style="71" customWidth="1"/>
    <col min="6" max="8" width="9.140625" style="71" customWidth="1"/>
    <col min="9" max="9" width="13.28125" style="71" customWidth="1"/>
    <col min="10" max="10" width="29.140625" style="71" customWidth="1"/>
    <col min="11" max="16384" width="9.140625" style="71" customWidth="1"/>
  </cols>
  <sheetData>
    <row r="2" spans="1:10" ht="46.5" customHeight="1">
      <c r="A2" s="134" t="s">
        <v>163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6.5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75">
      <c r="A4" s="126" t="s">
        <v>27</v>
      </c>
      <c r="B4" s="171"/>
      <c r="C4" s="171"/>
      <c r="D4" s="171"/>
      <c r="E4" s="172"/>
      <c r="F4" s="132" t="s">
        <v>93</v>
      </c>
      <c r="G4" s="181"/>
      <c r="H4" s="181"/>
      <c r="I4" s="181"/>
      <c r="J4" s="133"/>
    </row>
    <row r="5" spans="1:10" ht="15.75">
      <c r="A5" s="117" t="s">
        <v>28</v>
      </c>
      <c r="B5" s="173"/>
      <c r="C5" s="173"/>
      <c r="D5" s="173"/>
      <c r="E5" s="143"/>
      <c r="F5" s="182">
        <v>5009034660</v>
      </c>
      <c r="G5" s="183"/>
      <c r="H5" s="183"/>
      <c r="I5" s="183"/>
      <c r="J5" s="184"/>
    </row>
    <row r="6" spans="1:10" ht="15.75">
      <c r="A6" s="117" t="s">
        <v>29</v>
      </c>
      <c r="B6" s="173"/>
      <c r="C6" s="173"/>
      <c r="D6" s="173"/>
      <c r="E6" s="143"/>
      <c r="F6" s="178">
        <v>500901001</v>
      </c>
      <c r="G6" s="179"/>
      <c r="H6" s="179"/>
      <c r="I6" s="179"/>
      <c r="J6" s="180"/>
    </row>
    <row r="7" spans="1:10" ht="15.75">
      <c r="A7" s="117" t="s">
        <v>30</v>
      </c>
      <c r="B7" s="173"/>
      <c r="C7" s="173"/>
      <c r="D7" s="173"/>
      <c r="E7" s="143"/>
      <c r="F7" s="178" t="s">
        <v>94</v>
      </c>
      <c r="G7" s="179"/>
      <c r="H7" s="179"/>
      <c r="I7" s="179"/>
      <c r="J7" s="180"/>
    </row>
    <row r="8" spans="1:10" ht="16.5" thickBot="1">
      <c r="A8" s="109" t="s">
        <v>34</v>
      </c>
      <c r="B8" s="174"/>
      <c r="C8" s="174"/>
      <c r="D8" s="174"/>
      <c r="E8" s="175"/>
      <c r="F8" s="185">
        <v>2012</v>
      </c>
      <c r="G8" s="186"/>
      <c r="H8" s="186"/>
      <c r="I8" s="186"/>
      <c r="J8" s="187"/>
    </row>
    <row r="9" spans="1:10" ht="15.75">
      <c r="A9" s="86"/>
      <c r="B9" s="86"/>
      <c r="C9" s="86"/>
      <c r="D9" s="86"/>
      <c r="E9" s="86"/>
      <c r="F9" s="86"/>
      <c r="G9" s="86"/>
      <c r="H9" s="86"/>
      <c r="I9" s="86"/>
      <c r="J9" s="86"/>
    </row>
    <row r="10" spans="1:10" ht="15.75">
      <c r="A10" s="77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15.75">
      <c r="A11" s="77"/>
      <c r="B11" s="77"/>
      <c r="C11" s="77"/>
      <c r="D11" s="77"/>
      <c r="E11" s="77"/>
      <c r="F11" s="77"/>
      <c r="G11" s="77"/>
      <c r="H11" s="77"/>
      <c r="I11" s="77"/>
      <c r="J11" s="77"/>
    </row>
  </sheetData>
  <sheetProtection/>
  <mergeCells count="11">
    <mergeCell ref="A8:E8"/>
    <mergeCell ref="F8:J8"/>
    <mergeCell ref="A2:J2"/>
    <mergeCell ref="A6:E6"/>
    <mergeCell ref="F6:J6"/>
    <mergeCell ref="A7:E7"/>
    <mergeCell ref="F7:J7"/>
    <mergeCell ref="A4:E4"/>
    <mergeCell ref="F4:J4"/>
    <mergeCell ref="F5:J5"/>
    <mergeCell ref="A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40.7109375" style="71" customWidth="1"/>
    <col min="2" max="16384" width="9.140625" style="71" customWidth="1"/>
  </cols>
  <sheetData>
    <row r="2" spans="1:11" ht="42" customHeight="1">
      <c r="A2" s="134" t="s">
        <v>160</v>
      </c>
      <c r="B2" s="134"/>
      <c r="C2" s="134"/>
      <c r="D2" s="134"/>
      <c r="E2" s="134"/>
      <c r="F2" s="134"/>
      <c r="G2" s="134"/>
      <c r="H2" s="134"/>
      <c r="I2" s="77"/>
      <c r="J2" s="77"/>
      <c r="K2" s="77"/>
    </row>
    <row r="3" spans="1:8" ht="16.5" thickBot="1">
      <c r="A3" s="3"/>
      <c r="B3" s="3"/>
      <c r="C3" s="3"/>
      <c r="D3" s="3"/>
      <c r="E3" s="3"/>
      <c r="F3" s="3"/>
      <c r="G3" s="3"/>
      <c r="H3" s="3"/>
    </row>
    <row r="4" spans="1:11" ht="15.75">
      <c r="A4" s="6" t="s">
        <v>27</v>
      </c>
      <c r="B4" s="122" t="s">
        <v>93</v>
      </c>
      <c r="C4" s="157"/>
      <c r="D4" s="157"/>
      <c r="E4" s="157"/>
      <c r="F4" s="157"/>
      <c r="G4" s="157"/>
      <c r="H4" s="123"/>
      <c r="I4" s="77"/>
      <c r="J4" s="77"/>
      <c r="K4" s="77"/>
    </row>
    <row r="5" spans="1:11" ht="15.75">
      <c r="A5" s="5" t="s">
        <v>28</v>
      </c>
      <c r="B5" s="106">
        <v>5009034660</v>
      </c>
      <c r="C5" s="156"/>
      <c r="D5" s="156"/>
      <c r="E5" s="156"/>
      <c r="F5" s="156"/>
      <c r="G5" s="156"/>
      <c r="H5" s="116"/>
      <c r="I5" s="77"/>
      <c r="J5" s="77"/>
      <c r="K5" s="77"/>
    </row>
    <row r="6" spans="1:11" ht="15.75">
      <c r="A6" s="5" t="s">
        <v>29</v>
      </c>
      <c r="B6" s="106">
        <v>500901001</v>
      </c>
      <c r="C6" s="156"/>
      <c r="D6" s="156"/>
      <c r="E6" s="156"/>
      <c r="F6" s="156"/>
      <c r="G6" s="156"/>
      <c r="H6" s="116"/>
      <c r="I6" s="77"/>
      <c r="J6" s="77"/>
      <c r="K6" s="77"/>
    </row>
    <row r="7" spans="1:11" ht="16.5" thickBot="1">
      <c r="A7" s="20" t="s">
        <v>34</v>
      </c>
      <c r="B7" s="111">
        <v>2011</v>
      </c>
      <c r="C7" s="145"/>
      <c r="D7" s="145"/>
      <c r="E7" s="145"/>
      <c r="F7" s="145"/>
      <c r="G7" s="145"/>
      <c r="H7" s="128"/>
      <c r="I7" s="77"/>
      <c r="J7" s="77"/>
      <c r="K7" s="77"/>
    </row>
    <row r="8" spans="1:11" ht="15.7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ht="16.5" thickBo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ht="66.75" customHeight="1">
      <c r="A10" s="6" t="s">
        <v>35</v>
      </c>
      <c r="B10" s="122" t="s">
        <v>110</v>
      </c>
      <c r="C10" s="157"/>
      <c r="D10" s="157"/>
      <c r="E10" s="157"/>
      <c r="F10" s="157"/>
      <c r="G10" s="157"/>
      <c r="H10" s="123"/>
      <c r="I10" s="77"/>
      <c r="J10" s="77"/>
      <c r="K10" s="77"/>
    </row>
    <row r="11" spans="1:11" ht="39.75" customHeight="1">
      <c r="A11" s="5" t="s">
        <v>22</v>
      </c>
      <c r="B11" s="106" t="s">
        <v>111</v>
      </c>
      <c r="C11" s="156"/>
      <c r="D11" s="156"/>
      <c r="E11" s="156"/>
      <c r="F11" s="156"/>
      <c r="G11" s="156"/>
      <c r="H11" s="116"/>
      <c r="I11" s="77"/>
      <c r="J11" s="77"/>
      <c r="K11" s="77"/>
    </row>
    <row r="12" spans="1:11" ht="42" customHeight="1">
      <c r="A12" s="5" t="s">
        <v>23</v>
      </c>
      <c r="B12" s="106" t="s">
        <v>94</v>
      </c>
      <c r="C12" s="156"/>
      <c r="D12" s="156"/>
      <c r="E12" s="156"/>
      <c r="F12" s="156"/>
      <c r="G12" s="156"/>
      <c r="H12" s="116"/>
      <c r="I12" s="77"/>
      <c r="J12" s="77"/>
      <c r="K12" s="77"/>
    </row>
    <row r="13" spans="1:11" ht="40.5" customHeight="1">
      <c r="A13" s="5" t="s">
        <v>24</v>
      </c>
      <c r="B13" s="115" t="s">
        <v>112</v>
      </c>
      <c r="C13" s="156"/>
      <c r="D13" s="156"/>
      <c r="E13" s="156"/>
      <c r="F13" s="156"/>
      <c r="G13" s="156"/>
      <c r="H13" s="116"/>
      <c r="I13" s="77"/>
      <c r="J13" s="77"/>
      <c r="K13" s="77"/>
    </row>
    <row r="14" spans="1:11" ht="35.25" customHeight="1" thickBot="1">
      <c r="A14" s="20" t="s">
        <v>25</v>
      </c>
      <c r="B14" s="188" t="s">
        <v>113</v>
      </c>
      <c r="C14" s="145"/>
      <c r="D14" s="145"/>
      <c r="E14" s="145"/>
      <c r="F14" s="145"/>
      <c r="G14" s="145"/>
      <c r="H14" s="128"/>
      <c r="I14" s="77"/>
      <c r="J14" s="77"/>
      <c r="K14" s="77"/>
    </row>
    <row r="15" spans="1:11" ht="15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15.7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ht="33.75" customHeight="1">
      <c r="A17" s="135"/>
      <c r="B17" s="135"/>
      <c r="C17" s="135"/>
      <c r="D17" s="135"/>
      <c r="E17" s="135"/>
      <c r="F17" s="135"/>
      <c r="G17" s="135"/>
      <c r="H17" s="135"/>
      <c r="I17" s="77"/>
      <c r="J17" s="77"/>
      <c r="K17" s="77"/>
    </row>
  </sheetData>
  <sheetProtection/>
  <mergeCells count="11">
    <mergeCell ref="B13:H13"/>
    <mergeCell ref="B14:H14"/>
    <mergeCell ref="A2:H2"/>
    <mergeCell ref="A17:H17"/>
    <mergeCell ref="B10:H10"/>
    <mergeCell ref="B4:H4"/>
    <mergeCell ref="B5:H5"/>
    <mergeCell ref="B6:H6"/>
    <mergeCell ref="B7:H7"/>
    <mergeCell ref="B11:H11"/>
    <mergeCell ref="B12:H12"/>
  </mergeCells>
  <hyperlinks>
    <hyperlink ref="B13" r:id="rId1" display="vodoкanal129@rambler.ru"/>
    <hyperlink ref="B14" r:id="rId2" display="www.dom-vodokanal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4">
      <selection activeCell="A2" sqref="A2:B2"/>
    </sheetView>
  </sheetViews>
  <sheetFormatPr defaultColWidth="9.140625" defaultRowHeight="15"/>
  <cols>
    <col min="1" max="1" width="9.140625" style="71" customWidth="1"/>
    <col min="2" max="2" width="59.8515625" style="71" customWidth="1"/>
    <col min="3" max="3" width="9.140625" style="71" customWidth="1"/>
    <col min="4" max="4" width="58.00390625" style="71" customWidth="1"/>
  </cols>
  <sheetData>
    <row r="1" spans="1:4" ht="24.75" customHeight="1" thickBot="1">
      <c r="A1" s="131" t="s">
        <v>178</v>
      </c>
      <c r="B1" s="131"/>
      <c r="C1" s="131"/>
      <c r="D1" s="131"/>
    </row>
    <row r="2" spans="1:4" ht="15.75">
      <c r="A2" s="126" t="s">
        <v>27</v>
      </c>
      <c r="B2" s="127"/>
      <c r="C2" s="122" t="s">
        <v>93</v>
      </c>
      <c r="D2" s="123"/>
    </row>
    <row r="3" spans="1:4" ht="15.75">
      <c r="A3" s="117" t="s">
        <v>28</v>
      </c>
      <c r="B3" s="118"/>
      <c r="C3" s="106">
        <v>5009034660</v>
      </c>
      <c r="D3" s="116"/>
    </row>
    <row r="4" spans="1:4" ht="15.75">
      <c r="A4" s="117" t="s">
        <v>29</v>
      </c>
      <c r="B4" s="118"/>
      <c r="C4" s="106">
        <v>500901001</v>
      </c>
      <c r="D4" s="116"/>
    </row>
    <row r="5" spans="1:4" ht="16.5" thickBot="1">
      <c r="A5" s="109" t="s">
        <v>30</v>
      </c>
      <c r="B5" s="110"/>
      <c r="C5" s="111" t="s">
        <v>94</v>
      </c>
      <c r="D5" s="128"/>
    </row>
    <row r="6" spans="1:4" ht="32.25" customHeight="1">
      <c r="A6" s="126" t="s">
        <v>31</v>
      </c>
      <c r="B6" s="127"/>
      <c r="C6" s="132" t="s">
        <v>97</v>
      </c>
      <c r="D6" s="133"/>
    </row>
    <row r="7" spans="1:4" ht="15.75">
      <c r="A7" s="117" t="s">
        <v>5</v>
      </c>
      <c r="B7" s="118"/>
      <c r="C7" s="106" t="s">
        <v>95</v>
      </c>
      <c r="D7" s="116"/>
    </row>
    <row r="8" spans="1:4" ht="15.75">
      <c r="A8" s="117" t="s">
        <v>6</v>
      </c>
      <c r="B8" s="118"/>
      <c r="C8" s="106" t="s">
        <v>98</v>
      </c>
      <c r="D8" s="116"/>
    </row>
    <row r="9" spans="1:4" ht="15.75">
      <c r="A9" s="117" t="s">
        <v>7</v>
      </c>
      <c r="B9" s="118"/>
      <c r="C9" s="115" t="s">
        <v>133</v>
      </c>
      <c r="D9" s="116"/>
    </row>
    <row r="10" spans="1:4" ht="16.5" thickBot="1">
      <c r="A10" s="109" t="s">
        <v>0</v>
      </c>
      <c r="B10" s="110"/>
      <c r="C10" s="129">
        <v>14.46</v>
      </c>
      <c r="D10" s="130"/>
    </row>
    <row r="11" spans="1:4" ht="16.5" thickBot="1">
      <c r="A11" s="119"/>
      <c r="B11" s="120"/>
      <c r="C11" s="121"/>
      <c r="D11" s="105"/>
    </row>
    <row r="12" spans="1:4" ht="15.75">
      <c r="A12" s="126" t="s">
        <v>27</v>
      </c>
      <c r="B12" s="127"/>
      <c r="C12" s="107" t="s">
        <v>93</v>
      </c>
      <c r="D12" s="108"/>
    </row>
    <row r="13" spans="1:4" ht="15.75">
      <c r="A13" s="117" t="s">
        <v>28</v>
      </c>
      <c r="B13" s="118"/>
      <c r="C13" s="106">
        <v>5009034660</v>
      </c>
      <c r="D13" s="116"/>
    </row>
    <row r="14" spans="1:4" ht="15.75">
      <c r="A14" s="117" t="s">
        <v>29</v>
      </c>
      <c r="B14" s="118"/>
      <c r="C14" s="106">
        <v>500901001</v>
      </c>
      <c r="D14" s="116"/>
    </row>
    <row r="15" spans="1:4" ht="16.5" thickBot="1">
      <c r="A15" s="109" t="s">
        <v>30</v>
      </c>
      <c r="B15" s="110"/>
      <c r="C15" s="111" t="s">
        <v>94</v>
      </c>
      <c r="D15" s="128"/>
    </row>
    <row r="16" spans="1:4" ht="31.5" customHeight="1">
      <c r="A16" s="126" t="s">
        <v>132</v>
      </c>
      <c r="B16" s="127"/>
      <c r="C16" s="122" t="s">
        <v>99</v>
      </c>
      <c r="D16" s="123"/>
    </row>
    <row r="17" spans="1:4" ht="30.75" customHeight="1">
      <c r="A17" s="117" t="s">
        <v>5</v>
      </c>
      <c r="B17" s="118"/>
      <c r="C17" s="124" t="s">
        <v>96</v>
      </c>
      <c r="D17" s="125"/>
    </row>
    <row r="18" spans="1:4" ht="15.75">
      <c r="A18" s="117" t="s">
        <v>6</v>
      </c>
      <c r="B18" s="118"/>
      <c r="C18" s="106" t="s">
        <v>98</v>
      </c>
      <c r="D18" s="116"/>
    </row>
    <row r="19" spans="1:4" ht="15.75">
      <c r="A19" s="117" t="s">
        <v>7</v>
      </c>
      <c r="B19" s="118"/>
      <c r="C19" s="115" t="s">
        <v>100</v>
      </c>
      <c r="D19" s="116"/>
    </row>
    <row r="20" spans="1:4" ht="16.5" thickBot="1">
      <c r="A20" s="109" t="s">
        <v>9</v>
      </c>
      <c r="B20" s="110"/>
      <c r="C20" s="111">
        <v>0.31</v>
      </c>
      <c r="D20" s="112"/>
    </row>
    <row r="21" spans="1:4" ht="15.75">
      <c r="A21" s="72"/>
      <c r="B21" s="72"/>
      <c r="C21" s="72"/>
      <c r="D21" s="72"/>
    </row>
    <row r="22" spans="1:4" ht="15.75">
      <c r="A22" s="72"/>
      <c r="B22" s="72"/>
      <c r="C22" s="72"/>
      <c r="D22" s="72"/>
    </row>
  </sheetData>
  <sheetProtection/>
  <mergeCells count="39">
    <mergeCell ref="C7:D7"/>
    <mergeCell ref="A7:B7"/>
    <mergeCell ref="A1:D1"/>
    <mergeCell ref="A2:B2"/>
    <mergeCell ref="C2:D2"/>
    <mergeCell ref="A3:B3"/>
    <mergeCell ref="C3:D3"/>
    <mergeCell ref="A5:B5"/>
    <mergeCell ref="C5:D5"/>
    <mergeCell ref="C6:D6"/>
    <mergeCell ref="A6:B6"/>
    <mergeCell ref="C14:D14"/>
    <mergeCell ref="A15:B15"/>
    <mergeCell ref="A4:B4"/>
    <mergeCell ref="C4:D4"/>
    <mergeCell ref="C15:D15"/>
    <mergeCell ref="A9:B9"/>
    <mergeCell ref="A10:B10"/>
    <mergeCell ref="C10:D10"/>
    <mergeCell ref="A12:B12"/>
    <mergeCell ref="A20:B20"/>
    <mergeCell ref="C20:D20"/>
    <mergeCell ref="A8:B8"/>
    <mergeCell ref="C16:D16"/>
    <mergeCell ref="A17:B17"/>
    <mergeCell ref="C17:D17"/>
    <mergeCell ref="C8:D8"/>
    <mergeCell ref="C9:D9"/>
    <mergeCell ref="A16:B16"/>
    <mergeCell ref="A13:B13"/>
    <mergeCell ref="C19:D19"/>
    <mergeCell ref="A14:B14"/>
    <mergeCell ref="A11:B11"/>
    <mergeCell ref="C11:D11"/>
    <mergeCell ref="A18:B18"/>
    <mergeCell ref="C18:D18"/>
    <mergeCell ref="A19:B19"/>
    <mergeCell ref="C12:D12"/>
    <mergeCell ref="C13:D13"/>
  </mergeCells>
  <hyperlinks>
    <hyperlink ref="C9" r:id="rId1" display="http://me.mosreg.ru"/>
    <hyperlink ref="C19" r:id="rId2" display="http://www.domod.ru/lists/197/element/0/5019/?list_section_id=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5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2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60.57421875" style="71" customWidth="1"/>
    <col min="2" max="2" width="71.421875" style="71" customWidth="1"/>
  </cols>
  <sheetData>
    <row r="2" spans="1:2" ht="15.75">
      <c r="A2" s="131" t="s">
        <v>101</v>
      </c>
      <c r="B2" s="131"/>
    </row>
    <row r="3" spans="1:2" ht="16.5" thickBot="1">
      <c r="A3" s="72"/>
      <c r="B3" s="72"/>
    </row>
    <row r="4" spans="1:2" ht="15.75">
      <c r="A4" s="100" t="s">
        <v>27</v>
      </c>
      <c r="B4" s="25" t="s">
        <v>93</v>
      </c>
    </row>
    <row r="5" spans="1:2" ht="15.75">
      <c r="A5" s="28" t="s">
        <v>28</v>
      </c>
      <c r="B5" s="23">
        <v>5009034660</v>
      </c>
    </row>
    <row r="6" spans="1:2" ht="15.75">
      <c r="A6" s="28" t="s">
        <v>29</v>
      </c>
      <c r="B6" s="23">
        <v>500901001</v>
      </c>
    </row>
    <row r="7" spans="1:2" ht="16.5" thickBot="1">
      <c r="A7" s="101" t="s">
        <v>30</v>
      </c>
      <c r="B7" s="26" t="s">
        <v>102</v>
      </c>
    </row>
    <row r="8" spans="1:2" ht="63">
      <c r="A8" s="102" t="s">
        <v>91</v>
      </c>
      <c r="B8" s="25" t="s">
        <v>103</v>
      </c>
    </row>
    <row r="9" spans="1:2" ht="31.5">
      <c r="A9" s="1" t="s">
        <v>5</v>
      </c>
      <c r="B9" s="28" t="s">
        <v>96</v>
      </c>
    </row>
    <row r="10" spans="1:2" ht="15.75">
      <c r="A10" s="28" t="s">
        <v>32</v>
      </c>
      <c r="B10" s="29" t="s">
        <v>104</v>
      </c>
    </row>
    <row r="11" spans="1:2" ht="15.75">
      <c r="A11" s="28" t="s">
        <v>7</v>
      </c>
      <c r="B11" s="30" t="s">
        <v>105</v>
      </c>
    </row>
    <row r="12" spans="1:2" ht="48" thickBot="1">
      <c r="A12" s="101" t="s">
        <v>11</v>
      </c>
      <c r="B12" s="31">
        <v>48000</v>
      </c>
    </row>
  </sheetData>
  <sheetProtection/>
  <mergeCells count="1">
    <mergeCell ref="A2:B2"/>
  </mergeCells>
  <hyperlinks>
    <hyperlink ref="B11" r:id="rId1" display="www.domod.ru/sovet/files/resh/resh2010.php"/>
  </hyperlinks>
  <printOptions/>
  <pageMargins left="0.7086614173228347" right="0.5118110236220472" top="0.7480314960629921" bottom="0.7480314960629921" header="0.31496062992125984" footer="0.31496062992125984"/>
  <pageSetup fitToHeight="0"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64.8515625" style="71" customWidth="1"/>
    <col min="2" max="2" width="52.140625" style="71" customWidth="1"/>
  </cols>
  <sheetData>
    <row r="1" spans="1:2" ht="43.5" customHeight="1" thickBot="1">
      <c r="A1" s="134" t="s">
        <v>135</v>
      </c>
      <c r="B1" s="134"/>
    </row>
    <row r="2" spans="1:3" ht="15.75">
      <c r="A2" s="6" t="s">
        <v>27</v>
      </c>
      <c r="B2" s="25" t="s">
        <v>93</v>
      </c>
      <c r="C2" s="4"/>
    </row>
    <row r="3" spans="1:3" ht="15.75">
      <c r="A3" s="5" t="s">
        <v>28</v>
      </c>
      <c r="B3" s="23">
        <v>5009034660</v>
      </c>
      <c r="C3" s="4"/>
    </row>
    <row r="4" spans="1:3" ht="15.75">
      <c r="A4" s="5" t="s">
        <v>29</v>
      </c>
      <c r="B4" s="23">
        <v>500901001</v>
      </c>
      <c r="C4" s="4"/>
    </row>
    <row r="5" spans="1:3" ht="31.5">
      <c r="A5" s="5" t="s">
        <v>30</v>
      </c>
      <c r="B5" s="23" t="s">
        <v>94</v>
      </c>
      <c r="C5" s="4"/>
    </row>
    <row r="6" spans="1:3" ht="16.5" thickBot="1">
      <c r="A6" s="5" t="s">
        <v>33</v>
      </c>
      <c r="B6" s="27" t="s">
        <v>108</v>
      </c>
      <c r="C6" s="4"/>
    </row>
    <row r="7" spans="1:2" s="4" customFormat="1" ht="30.75" customHeight="1" thickBot="1">
      <c r="A7" s="60" t="s">
        <v>13</v>
      </c>
      <c r="B7" s="73" t="s">
        <v>10</v>
      </c>
    </row>
    <row r="8" spans="1:2" s="4" customFormat="1" ht="47.25">
      <c r="A8" s="74" t="s">
        <v>58</v>
      </c>
      <c r="B8" s="33" t="s">
        <v>109</v>
      </c>
    </row>
    <row r="9" spans="1:2" s="4" customFormat="1" ht="21" customHeight="1">
      <c r="A9" s="5" t="s">
        <v>59</v>
      </c>
      <c r="B9" s="75">
        <v>185550.23</v>
      </c>
    </row>
    <row r="10" spans="1:2" s="4" customFormat="1" ht="31.5">
      <c r="A10" s="5" t="s">
        <v>60</v>
      </c>
      <c r="B10" s="75">
        <v>222584.5</v>
      </c>
    </row>
    <row r="11" spans="1:2" s="4" customFormat="1" ht="48.75" customHeight="1">
      <c r="A11" s="32" t="s">
        <v>143</v>
      </c>
      <c r="B11" s="75">
        <v>375.33</v>
      </c>
    </row>
    <row r="12" spans="1:2" s="4" customFormat="1" ht="51" customHeight="1">
      <c r="A12" s="32" t="s">
        <v>144</v>
      </c>
      <c r="B12" s="75">
        <v>48936.59</v>
      </c>
    </row>
    <row r="13" spans="1:2" s="4" customFormat="1" ht="15.75">
      <c r="A13" s="32" t="s">
        <v>164</v>
      </c>
      <c r="B13" s="75">
        <f>B12/B14</f>
        <v>3.5694214785611904</v>
      </c>
    </row>
    <row r="14" spans="1:2" s="4" customFormat="1" ht="15.75">
      <c r="A14" s="32" t="s">
        <v>165</v>
      </c>
      <c r="B14" s="75">
        <v>13709.95</v>
      </c>
    </row>
    <row r="15" spans="1:2" s="4" customFormat="1" ht="31.5">
      <c r="A15" s="32" t="s">
        <v>145</v>
      </c>
      <c r="B15" s="75">
        <v>107.68</v>
      </c>
    </row>
    <row r="16" spans="1:2" s="4" customFormat="1" ht="31.5">
      <c r="A16" s="32" t="s">
        <v>146</v>
      </c>
      <c r="B16" s="75">
        <v>57159.36</v>
      </c>
    </row>
    <row r="17" spans="1:2" s="4" customFormat="1" ht="47.25">
      <c r="A17" s="32" t="s">
        <v>147</v>
      </c>
      <c r="B17" s="75">
        <v>19459.57</v>
      </c>
    </row>
    <row r="18" spans="1:2" s="4" customFormat="1" ht="15.75">
      <c r="A18" s="32" t="s">
        <v>148</v>
      </c>
      <c r="B18" s="75">
        <v>45105.82</v>
      </c>
    </row>
    <row r="19" spans="1:2" s="4" customFormat="1" ht="31.5">
      <c r="A19" s="32" t="s">
        <v>166</v>
      </c>
      <c r="B19" s="75">
        <v>23439.95</v>
      </c>
    </row>
    <row r="20" spans="1:2" s="4" customFormat="1" ht="15.75">
      <c r="A20" s="32" t="s">
        <v>167</v>
      </c>
      <c r="B20" s="75">
        <v>16139.29</v>
      </c>
    </row>
    <row r="21" spans="1:2" s="4" customFormat="1" ht="31.5">
      <c r="A21" s="32" t="s">
        <v>168</v>
      </c>
      <c r="B21" s="75">
        <v>7811</v>
      </c>
    </row>
    <row r="22" spans="1:2" s="4" customFormat="1" ht="33" customHeight="1">
      <c r="A22" s="32" t="s">
        <v>149</v>
      </c>
      <c r="B22" s="75">
        <v>10677.38</v>
      </c>
    </row>
    <row r="23" spans="1:2" s="4" customFormat="1" ht="63" customHeight="1">
      <c r="A23" s="32" t="s">
        <v>150</v>
      </c>
      <c r="B23" s="75"/>
    </row>
    <row r="24" spans="1:2" s="4" customFormat="1" ht="15.75">
      <c r="A24" s="5" t="s">
        <v>61</v>
      </c>
      <c r="B24" s="75">
        <v>0</v>
      </c>
    </row>
    <row r="25" spans="1:2" s="4" customFormat="1" ht="31.5">
      <c r="A25" s="5" t="s">
        <v>62</v>
      </c>
      <c r="B25" s="75">
        <v>0</v>
      </c>
    </row>
    <row r="26" spans="1:2" s="4" customFormat="1" ht="63">
      <c r="A26" s="32" t="s">
        <v>151</v>
      </c>
      <c r="B26" s="75">
        <v>0</v>
      </c>
    </row>
    <row r="27" spans="1:2" s="4" customFormat="1" ht="31.5">
      <c r="A27" s="5" t="s">
        <v>63</v>
      </c>
      <c r="B27" s="75">
        <v>120371.03</v>
      </c>
    </row>
    <row r="28" spans="1:2" s="4" customFormat="1" ht="15.75">
      <c r="A28" s="32" t="s">
        <v>152</v>
      </c>
      <c r="B28" s="75">
        <v>39818.41</v>
      </c>
    </row>
    <row r="29" spans="1:2" s="4" customFormat="1" ht="47.25">
      <c r="A29" s="5" t="s">
        <v>134</v>
      </c>
      <c r="B29" s="75"/>
    </row>
    <row r="30" spans="1:2" s="4" customFormat="1" ht="15.75">
      <c r="A30" s="5" t="s">
        <v>64</v>
      </c>
      <c r="B30" s="75">
        <v>13348.08</v>
      </c>
    </row>
    <row r="31" spans="1:2" s="4" customFormat="1" ht="15.75">
      <c r="A31" s="5" t="s">
        <v>65</v>
      </c>
      <c r="B31" s="75">
        <v>44.4</v>
      </c>
    </row>
    <row r="32" spans="1:2" s="4" customFormat="1" ht="31.5">
      <c r="A32" s="5" t="s">
        <v>66</v>
      </c>
      <c r="B32" s="75">
        <v>0</v>
      </c>
    </row>
    <row r="33" spans="1:2" s="4" customFormat="1" ht="19.5" customHeight="1">
      <c r="A33" s="5" t="s">
        <v>67</v>
      </c>
      <c r="B33" s="75">
        <v>13252.56</v>
      </c>
    </row>
    <row r="34" spans="1:2" s="4" customFormat="1" ht="15.75">
      <c r="A34" s="32" t="s">
        <v>154</v>
      </c>
      <c r="B34" s="75">
        <f>B33*0.3</f>
        <v>3975.7679999999996</v>
      </c>
    </row>
    <row r="35" spans="1:2" s="4" customFormat="1" ht="15.75">
      <c r="A35" s="32" t="s">
        <v>153</v>
      </c>
      <c r="B35" s="75">
        <f>B33*0.7</f>
        <v>9276.792</v>
      </c>
    </row>
    <row r="36" spans="1:2" s="4" customFormat="1" ht="15.75">
      <c r="A36" s="5" t="s">
        <v>68</v>
      </c>
      <c r="B36" s="75">
        <v>951.3</v>
      </c>
    </row>
    <row r="37" spans="1:2" s="4" customFormat="1" ht="31.5">
      <c r="A37" s="5" t="s">
        <v>69</v>
      </c>
      <c r="B37" s="75">
        <v>365.97</v>
      </c>
    </row>
    <row r="38" spans="1:2" s="4" customFormat="1" ht="15.75">
      <c r="A38" s="5" t="s">
        <v>70</v>
      </c>
      <c r="B38" s="75">
        <v>127</v>
      </c>
    </row>
    <row r="39" spans="1:2" s="4" customFormat="1" ht="15.75">
      <c r="A39" s="5" t="s">
        <v>71</v>
      </c>
      <c r="B39" s="75">
        <v>21</v>
      </c>
    </row>
    <row r="40" spans="1:2" s="4" customFormat="1" ht="31.5">
      <c r="A40" s="5" t="s">
        <v>72</v>
      </c>
      <c r="B40" s="75">
        <v>242</v>
      </c>
    </row>
    <row r="41" spans="1:2" s="4" customFormat="1" ht="31.5">
      <c r="A41" s="5" t="s">
        <v>73</v>
      </c>
      <c r="B41" s="75">
        <f>B14/B30</f>
        <v>1.0271102660457534</v>
      </c>
    </row>
    <row r="42" spans="1:2" s="4" customFormat="1" ht="31.5">
      <c r="A42" s="5" t="s">
        <v>74</v>
      </c>
      <c r="B42" s="75">
        <v>139.92</v>
      </c>
    </row>
    <row r="43" spans="1:2" s="4" customFormat="1" ht="48" thickBot="1">
      <c r="A43" s="20" t="s">
        <v>75</v>
      </c>
      <c r="B43" s="76">
        <v>83</v>
      </c>
    </row>
    <row r="44" spans="1:3" s="4" customFormat="1" ht="15.75">
      <c r="A44" s="77"/>
      <c r="B44" s="77"/>
      <c r="C44"/>
    </row>
    <row r="45" ht="15" hidden="1"/>
    <row r="46" spans="1:2" ht="49.5" customHeight="1">
      <c r="A46" s="136"/>
      <c r="B46" s="136"/>
    </row>
  </sheetData>
  <sheetProtection/>
  <mergeCells count="2">
    <mergeCell ref="A1:B1"/>
    <mergeCell ref="A46:B46"/>
  </mergeCells>
  <printOptions/>
  <pageMargins left="1.3" right="0.5118110236220472" top="0.1968503937007874" bottom="0.1968503937007874" header="0.31496062992125984" footer="0.31496062992125984"/>
  <pageSetup fitToHeight="2" horizontalDpi="600" verticalDpi="600" orientation="portrait" paperSize="9" scale="65" r:id="rId1"/>
  <rowBreaks count="1" manualBreakCount="1">
    <brk id="43" max="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6.8515625" style="71" customWidth="1"/>
    <col min="2" max="2" width="63.57421875" style="71" customWidth="1"/>
  </cols>
  <sheetData>
    <row r="1" spans="1:2" ht="15">
      <c r="A1" s="134" t="s">
        <v>172</v>
      </c>
      <c r="B1" s="134"/>
    </row>
    <row r="2" spans="1:2" ht="15.75" thickBot="1">
      <c r="A2" s="134"/>
      <c r="B2" s="134"/>
    </row>
    <row r="3" spans="1:2" ht="15.75">
      <c r="A3" s="6" t="s">
        <v>27</v>
      </c>
      <c r="B3" s="25" t="s">
        <v>93</v>
      </c>
    </row>
    <row r="4" spans="1:2" ht="15.75">
      <c r="A4" s="5" t="s">
        <v>28</v>
      </c>
      <c r="B4" s="23">
        <v>5009034660</v>
      </c>
    </row>
    <row r="5" spans="1:2" ht="15.75">
      <c r="A5" s="5" t="s">
        <v>29</v>
      </c>
      <c r="B5" s="23">
        <v>500901001</v>
      </c>
    </row>
    <row r="6" spans="1:2" ht="15.75">
      <c r="A6" s="5" t="s">
        <v>30</v>
      </c>
      <c r="B6" s="23" t="s">
        <v>94</v>
      </c>
    </row>
    <row r="7" spans="1:2" ht="16.5" thickBot="1">
      <c r="A7" s="78"/>
      <c r="B7" s="79"/>
    </row>
    <row r="8" spans="1:2" ht="16.5" thickBot="1">
      <c r="A8" s="60" t="s">
        <v>14</v>
      </c>
      <c r="B8" s="73" t="s">
        <v>10</v>
      </c>
    </row>
    <row r="9" spans="1:2" ht="31.5">
      <c r="A9" s="74" t="s">
        <v>15</v>
      </c>
      <c r="B9" s="80">
        <v>0.74</v>
      </c>
    </row>
    <row r="10" spans="1:2" ht="31.5">
      <c r="A10" s="5" t="s">
        <v>16</v>
      </c>
      <c r="B10" s="48">
        <v>0</v>
      </c>
    </row>
    <row r="11" spans="1:2" ht="31.5">
      <c r="A11" s="5" t="s">
        <v>17</v>
      </c>
      <c r="B11" s="48">
        <v>0</v>
      </c>
    </row>
    <row r="12" spans="1:2" ht="31.5">
      <c r="A12" s="5" t="s">
        <v>18</v>
      </c>
      <c r="B12" s="48">
        <v>3868</v>
      </c>
    </row>
    <row r="13" spans="1:2" ht="15.75">
      <c r="A13" s="32" t="s">
        <v>136</v>
      </c>
      <c r="B13" s="48">
        <v>3868</v>
      </c>
    </row>
    <row r="14" spans="1:2" ht="15.75">
      <c r="A14" s="32" t="s">
        <v>137</v>
      </c>
      <c r="B14" s="48">
        <v>3868</v>
      </c>
    </row>
    <row r="15" spans="1:2" ht="15.75">
      <c r="A15" s="32" t="s">
        <v>138</v>
      </c>
      <c r="B15" s="48">
        <v>3868</v>
      </c>
    </row>
    <row r="16" spans="1:2" ht="15.75">
      <c r="A16" s="32" t="s">
        <v>139</v>
      </c>
      <c r="B16" s="48">
        <v>0</v>
      </c>
    </row>
    <row r="17" spans="1:2" ht="15.75">
      <c r="A17" s="32" t="s">
        <v>140</v>
      </c>
      <c r="B17" s="48">
        <v>3868</v>
      </c>
    </row>
    <row r="18" spans="1:2" ht="15.75">
      <c r="A18" s="32" t="s">
        <v>141</v>
      </c>
      <c r="B18" s="48">
        <v>3868</v>
      </c>
    </row>
    <row r="19" spans="1:2" ht="15.75">
      <c r="A19" s="32" t="s">
        <v>142</v>
      </c>
      <c r="B19" s="48">
        <v>3868</v>
      </c>
    </row>
    <row r="20" spans="1:2" ht="63">
      <c r="A20" s="5" t="s">
        <v>19</v>
      </c>
      <c r="B20" s="48">
        <v>45</v>
      </c>
    </row>
    <row r="21" spans="1:2" ht="15.75">
      <c r="A21" s="32" t="s">
        <v>136</v>
      </c>
      <c r="B21" s="48">
        <v>45</v>
      </c>
    </row>
    <row r="22" spans="1:2" ht="15.75">
      <c r="A22" s="32" t="s">
        <v>137</v>
      </c>
      <c r="B22" s="48">
        <v>45</v>
      </c>
    </row>
    <row r="23" spans="1:2" ht="15.75">
      <c r="A23" s="32" t="s">
        <v>139</v>
      </c>
      <c r="B23" s="48">
        <v>0</v>
      </c>
    </row>
    <row r="24" spans="1:2" ht="15.75">
      <c r="A24" s="32" t="s">
        <v>140</v>
      </c>
      <c r="B24" s="48">
        <v>0</v>
      </c>
    </row>
    <row r="25" spans="1:2" ht="15.75">
      <c r="A25" s="32" t="s">
        <v>141</v>
      </c>
      <c r="B25" s="48">
        <v>110</v>
      </c>
    </row>
    <row r="26" spans="1:2" ht="16.5" thickBot="1">
      <c r="A26" s="7" t="s">
        <v>142</v>
      </c>
      <c r="B26" s="81">
        <v>72</v>
      </c>
    </row>
    <row r="27" spans="1:2" ht="15.75">
      <c r="A27" s="77"/>
      <c r="B27" s="77"/>
    </row>
    <row r="28" spans="1:2" ht="15.75">
      <c r="A28" s="135"/>
      <c r="B28" s="135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49.28125" style="71" customWidth="1"/>
    <col min="2" max="2" width="32.57421875" style="71" customWidth="1"/>
    <col min="3" max="3" width="43.57421875" style="71" customWidth="1"/>
  </cols>
  <sheetData>
    <row r="2" spans="1:3" ht="19.5" customHeight="1">
      <c r="A2" s="137" t="s">
        <v>155</v>
      </c>
      <c r="B2" s="137"/>
      <c r="C2" s="137"/>
    </row>
    <row r="3" spans="1:3" ht="16.5" thickBot="1">
      <c r="A3" s="22"/>
      <c r="B3" s="22"/>
      <c r="C3" s="22"/>
    </row>
    <row r="4" spans="1:3" ht="15" customHeight="1">
      <c r="A4" s="82" t="s">
        <v>27</v>
      </c>
      <c r="B4" s="132" t="s">
        <v>93</v>
      </c>
      <c r="C4" s="133"/>
    </row>
    <row r="5" spans="1:3" ht="15.75">
      <c r="A5" s="32" t="s">
        <v>28</v>
      </c>
      <c r="B5" s="124">
        <v>5009034660</v>
      </c>
      <c r="C5" s="125"/>
    </row>
    <row r="6" spans="1:3" ht="15.75">
      <c r="A6" s="32" t="s">
        <v>29</v>
      </c>
      <c r="B6" s="124">
        <v>500901001</v>
      </c>
      <c r="C6" s="125"/>
    </row>
    <row r="7" spans="1:3" ht="16.5" thickBot="1">
      <c r="A7" s="7" t="s">
        <v>30</v>
      </c>
      <c r="B7" s="140" t="s">
        <v>94</v>
      </c>
      <c r="C7" s="141"/>
    </row>
    <row r="8" spans="1:3" ht="42.75" customHeight="1">
      <c r="A8" s="6" t="s">
        <v>76</v>
      </c>
      <c r="B8" s="132" t="s">
        <v>106</v>
      </c>
      <c r="C8" s="133"/>
    </row>
    <row r="9" spans="1:3" ht="165.75" customHeight="1">
      <c r="A9" s="5" t="s">
        <v>77</v>
      </c>
      <c r="B9" s="138" t="s">
        <v>179</v>
      </c>
      <c r="C9" s="139"/>
    </row>
    <row r="10" spans="1:3" ht="39.75" customHeight="1" thickBot="1">
      <c r="A10" s="7" t="s">
        <v>78</v>
      </c>
      <c r="B10" s="140" t="s">
        <v>107</v>
      </c>
      <c r="C10" s="141"/>
    </row>
    <row r="11" spans="1:3" ht="36.75" customHeight="1" thickBot="1">
      <c r="A11" s="142" t="s">
        <v>79</v>
      </c>
      <c r="B11" s="142"/>
      <c r="C11" s="142"/>
    </row>
    <row r="12" spans="1:3" ht="32.25" thickBot="1">
      <c r="A12" s="83" t="s">
        <v>39</v>
      </c>
      <c r="B12" s="10" t="s">
        <v>122</v>
      </c>
      <c r="C12" s="73" t="s">
        <v>36</v>
      </c>
    </row>
    <row r="13" spans="1:3" ht="16.5" thickBot="1">
      <c r="A13" s="57" t="s">
        <v>37</v>
      </c>
      <c r="B13" s="84">
        <f>SUM(B14:B23)</f>
        <v>100353</v>
      </c>
      <c r="C13" s="85"/>
    </row>
    <row r="14" spans="1:3" ht="47.25">
      <c r="A14" s="103" t="s">
        <v>114</v>
      </c>
      <c r="B14" s="104">
        <v>34885</v>
      </c>
      <c r="C14" s="92" t="s">
        <v>169</v>
      </c>
    </row>
    <row r="15" spans="1:3" ht="73.5" customHeight="1">
      <c r="A15" s="143" t="s">
        <v>115</v>
      </c>
      <c r="B15" s="93">
        <v>23960</v>
      </c>
      <c r="C15" s="95" t="s">
        <v>169</v>
      </c>
    </row>
    <row r="16" spans="1:3" ht="73.5" customHeight="1">
      <c r="A16" s="143"/>
      <c r="B16" s="94">
        <v>5255</v>
      </c>
      <c r="C16" s="89" t="s">
        <v>170</v>
      </c>
    </row>
    <row r="17" spans="1:3" ht="31.5">
      <c r="A17" s="66" t="s">
        <v>116</v>
      </c>
      <c r="B17" s="87">
        <v>8440</v>
      </c>
      <c r="C17" s="89" t="s">
        <v>169</v>
      </c>
    </row>
    <row r="18" spans="1:3" ht="31.5">
      <c r="A18" s="49" t="s">
        <v>117</v>
      </c>
      <c r="B18" s="50">
        <v>8440</v>
      </c>
      <c r="C18" s="88" t="s">
        <v>169</v>
      </c>
    </row>
    <row r="19" spans="1:3" ht="47.25">
      <c r="A19" s="49" t="s">
        <v>118</v>
      </c>
      <c r="B19" s="50">
        <v>1270</v>
      </c>
      <c r="C19" s="88" t="s">
        <v>170</v>
      </c>
    </row>
    <row r="20" spans="1:3" ht="63">
      <c r="A20" s="49" t="s">
        <v>119</v>
      </c>
      <c r="B20" s="96">
        <v>3500</v>
      </c>
      <c r="C20" s="95" t="s">
        <v>171</v>
      </c>
    </row>
    <row r="21" spans="1:3" ht="15.75">
      <c r="A21" s="144" t="s">
        <v>120</v>
      </c>
      <c r="B21" s="98">
        <v>10240</v>
      </c>
      <c r="C21" s="95" t="s">
        <v>169</v>
      </c>
    </row>
    <row r="22" spans="1:3" ht="15.75">
      <c r="A22" s="144"/>
      <c r="B22" s="99">
        <v>3611</v>
      </c>
      <c r="C22" s="89" t="s">
        <v>173</v>
      </c>
    </row>
    <row r="23" spans="1:3" ht="15.75">
      <c r="A23" s="49" t="s">
        <v>121</v>
      </c>
      <c r="B23" s="97">
        <v>752</v>
      </c>
      <c r="C23" s="89" t="s">
        <v>171</v>
      </c>
    </row>
    <row r="24" spans="1:3" ht="15.75">
      <c r="A24" s="77"/>
      <c r="B24" s="77"/>
      <c r="C24" s="77"/>
    </row>
    <row r="25" spans="1:3" ht="33.75" customHeight="1">
      <c r="A25" s="135"/>
      <c r="B25" s="135"/>
      <c r="C25" s="135"/>
    </row>
    <row r="26" spans="1:3" ht="31.5" customHeight="1">
      <c r="A26" s="135"/>
      <c r="B26" s="135"/>
      <c r="C26" s="135"/>
    </row>
    <row r="27" spans="1:3" ht="15.75" customHeight="1">
      <c r="A27" s="135"/>
      <c r="B27" s="135"/>
      <c r="C27" s="135"/>
    </row>
  </sheetData>
  <sheetProtection/>
  <mergeCells count="14">
    <mergeCell ref="A15:A16"/>
    <mergeCell ref="A21:A22"/>
    <mergeCell ref="B6:C6"/>
    <mergeCell ref="B7:C7"/>
    <mergeCell ref="A27:C27"/>
    <mergeCell ref="A2:C2"/>
    <mergeCell ref="A25:C25"/>
    <mergeCell ref="A26:C26"/>
    <mergeCell ref="B8:C8"/>
    <mergeCell ref="B9:C9"/>
    <mergeCell ref="B10:C10"/>
    <mergeCell ref="A11:C11"/>
    <mergeCell ref="B4:C4"/>
    <mergeCell ref="B5:C5"/>
  </mergeCells>
  <printOptions/>
  <pageMargins left="0.8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8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2" spans="1:4" ht="15.75">
      <c r="A2" s="155" t="s">
        <v>156</v>
      </c>
      <c r="B2" s="155"/>
      <c r="C2" s="155"/>
      <c r="D2" s="155"/>
    </row>
    <row r="3" spans="1:4" ht="16.5" thickBot="1">
      <c r="A3" s="21"/>
      <c r="B3" s="21"/>
      <c r="C3" s="21"/>
      <c r="D3" s="21"/>
    </row>
    <row r="4" spans="1:4" ht="15.75">
      <c r="A4" s="11" t="s">
        <v>27</v>
      </c>
      <c r="B4" s="122" t="s">
        <v>93</v>
      </c>
      <c r="C4" s="157"/>
      <c r="D4" s="123"/>
    </row>
    <row r="5" spans="1:4" ht="15.75">
      <c r="A5" s="8" t="s">
        <v>28</v>
      </c>
      <c r="B5" s="106">
        <v>5009034660</v>
      </c>
      <c r="C5" s="156"/>
      <c r="D5" s="116"/>
    </row>
    <row r="6" spans="1:4" ht="15.75">
      <c r="A6" s="8" t="s">
        <v>29</v>
      </c>
      <c r="B6" s="106">
        <v>500901001</v>
      </c>
      <c r="C6" s="156"/>
      <c r="D6" s="116"/>
    </row>
    <row r="7" spans="1:4" ht="16.5" thickBot="1">
      <c r="A7" s="9" t="s">
        <v>30</v>
      </c>
      <c r="B7" s="111" t="s">
        <v>94</v>
      </c>
      <c r="C7" s="145"/>
      <c r="D7" s="128"/>
    </row>
    <row r="8" spans="1:4" ht="15.75" customHeight="1">
      <c r="A8" s="146" t="s">
        <v>157</v>
      </c>
      <c r="B8" s="151" t="s">
        <v>81</v>
      </c>
      <c r="C8" s="151" t="s">
        <v>57</v>
      </c>
      <c r="D8" s="153" t="s">
        <v>85</v>
      </c>
    </row>
    <row r="9" spans="1:4" ht="36" customHeight="1" thickBot="1">
      <c r="A9" s="147"/>
      <c r="B9" s="152"/>
      <c r="C9" s="152"/>
      <c r="D9" s="154"/>
    </row>
    <row r="10" spans="1:4" ht="36.75" customHeight="1" thickBot="1">
      <c r="A10" s="148" t="s">
        <v>39</v>
      </c>
      <c r="B10" s="149"/>
      <c r="C10" s="149"/>
      <c r="D10" s="150"/>
    </row>
    <row r="11" spans="1:4" ht="15.75">
      <c r="A11" s="15" t="s">
        <v>89</v>
      </c>
      <c r="B11" s="12"/>
      <c r="C11" s="13"/>
      <c r="D11" s="12"/>
    </row>
    <row r="12" spans="1:4" ht="31.5">
      <c r="A12" s="16" t="s">
        <v>47</v>
      </c>
      <c r="B12" s="34">
        <v>0</v>
      </c>
      <c r="C12" s="35">
        <v>0</v>
      </c>
      <c r="D12" s="23">
        <v>0</v>
      </c>
    </row>
    <row r="13" spans="1:4" ht="31.5">
      <c r="A13" s="16" t="s">
        <v>48</v>
      </c>
      <c r="B13" s="34">
        <v>24</v>
      </c>
      <c r="C13" s="14">
        <v>24</v>
      </c>
      <c r="D13" s="23">
        <v>24</v>
      </c>
    </row>
    <row r="14" spans="1:4" ht="15.75">
      <c r="A14" s="17" t="s">
        <v>49</v>
      </c>
      <c r="B14" s="36">
        <v>8.42</v>
      </c>
      <c r="C14" s="14">
        <f>1437.09/14180.99*100</f>
        <v>10.133918717945644</v>
      </c>
      <c r="D14" s="37">
        <f>973.21/14417.14*100</f>
        <v>6.750367964797458</v>
      </c>
    </row>
    <row r="15" spans="1:4" ht="31.5">
      <c r="A15" s="16" t="s">
        <v>53</v>
      </c>
      <c r="B15" s="34">
        <v>36</v>
      </c>
      <c r="C15" s="14">
        <v>27</v>
      </c>
      <c r="D15" s="23">
        <v>22</v>
      </c>
    </row>
    <row r="16" spans="1:4" ht="15.75">
      <c r="A16" s="18" t="s">
        <v>50</v>
      </c>
      <c r="B16" s="36"/>
      <c r="C16" s="38"/>
      <c r="D16" s="23"/>
    </row>
    <row r="17" spans="1:4" ht="15.75">
      <c r="A17" s="18" t="s">
        <v>51</v>
      </c>
      <c r="B17" s="36"/>
      <c r="C17" s="14"/>
      <c r="D17" s="23"/>
    </row>
    <row r="18" spans="1:4" ht="31.5">
      <c r="A18" s="18" t="s">
        <v>52</v>
      </c>
      <c r="B18" s="36"/>
      <c r="C18" s="39"/>
      <c r="D18" s="23"/>
    </row>
    <row r="19" spans="1:4" ht="33.75" customHeight="1">
      <c r="A19" s="16" t="s">
        <v>54</v>
      </c>
      <c r="B19" s="34">
        <v>34</v>
      </c>
      <c r="C19" s="35">
        <v>37</v>
      </c>
      <c r="D19" s="23">
        <v>43</v>
      </c>
    </row>
    <row r="20" spans="1:4" ht="47.25">
      <c r="A20" s="16" t="s">
        <v>88</v>
      </c>
      <c r="B20" s="40">
        <v>91.8</v>
      </c>
      <c r="C20" s="40">
        <v>91.9</v>
      </c>
      <c r="D20" s="40">
        <v>92.2</v>
      </c>
    </row>
    <row r="21" spans="1:4" ht="31.5">
      <c r="A21" s="17" t="s">
        <v>55</v>
      </c>
      <c r="B21" s="34">
        <v>110425</v>
      </c>
      <c r="C21" s="14">
        <v>115911</v>
      </c>
      <c r="D21" s="41">
        <v>116545</v>
      </c>
    </row>
    <row r="22" spans="1:4" ht="15.75">
      <c r="A22" s="17" t="s">
        <v>56</v>
      </c>
      <c r="B22" s="36">
        <f>9997.84/B21</f>
        <v>0.09053964229114785</v>
      </c>
      <c r="C22" s="42">
        <f>10168.14/C21</f>
        <v>0.08772368455107797</v>
      </c>
      <c r="D22" s="36">
        <f>10534.19/D21</f>
        <v>0.09038731820326913</v>
      </c>
    </row>
    <row r="23" spans="1:4" ht="31.5">
      <c r="A23" s="16" t="s">
        <v>82</v>
      </c>
      <c r="B23" s="43">
        <v>1.05</v>
      </c>
      <c r="C23" s="44">
        <f>14644.09/14180.99</f>
        <v>1.0326563942291758</v>
      </c>
      <c r="D23" s="37">
        <v>0.97</v>
      </c>
    </row>
    <row r="24" spans="1:4" ht="31.5">
      <c r="A24" s="16" t="s">
        <v>83</v>
      </c>
      <c r="B24" s="45">
        <v>0</v>
      </c>
      <c r="C24" s="14">
        <v>0</v>
      </c>
      <c r="D24" s="23">
        <v>0</v>
      </c>
    </row>
    <row r="25" spans="1:4" ht="21.75" customHeight="1">
      <c r="A25" s="16" t="s">
        <v>86</v>
      </c>
      <c r="B25" s="45">
        <v>254</v>
      </c>
      <c r="C25" s="14">
        <v>310</v>
      </c>
      <c r="D25" s="23">
        <v>300</v>
      </c>
    </row>
    <row r="26" spans="1:4" ht="31.5">
      <c r="A26" s="16" t="s">
        <v>84</v>
      </c>
      <c r="B26" s="43">
        <v>0.73</v>
      </c>
      <c r="C26" s="44">
        <f>310/347.56</f>
        <v>0.8919323282310968</v>
      </c>
      <c r="D26" s="37">
        <f>D25/347.56</f>
        <v>0.8631603176429968</v>
      </c>
    </row>
    <row r="27" spans="1:4" ht="31.5">
      <c r="A27" s="16" t="s">
        <v>87</v>
      </c>
      <c r="B27" s="45">
        <f>159459.64/319.25</f>
        <v>499.48203602192643</v>
      </c>
      <c r="C27" s="14">
        <f>174134.11/335.95</f>
        <v>518.3334127102247</v>
      </c>
      <c r="D27" s="45">
        <f>189380.43/399.1</f>
        <v>474.5187421698822</v>
      </c>
    </row>
    <row r="28" spans="1:4" ht="35.25" customHeight="1" thickBot="1">
      <c r="A28" s="19" t="s">
        <v>90</v>
      </c>
      <c r="B28" s="46"/>
      <c r="C28" s="47"/>
      <c r="D28" s="46"/>
    </row>
  </sheetData>
  <sheetProtection/>
  <mergeCells count="10">
    <mergeCell ref="A2:D2"/>
    <mergeCell ref="B5:D5"/>
    <mergeCell ref="B4:D4"/>
    <mergeCell ref="B6:D6"/>
    <mergeCell ref="B7:D7"/>
    <mergeCell ref="A8:A9"/>
    <mergeCell ref="A10:D10"/>
    <mergeCell ref="C8:C9"/>
    <mergeCell ref="D8:D9"/>
    <mergeCell ref="B8:B9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zoomScalePageLayoutView="0" workbookViewId="0" topLeftCell="D19">
      <selection activeCell="M16" sqref="M16:N16"/>
    </sheetView>
  </sheetViews>
  <sheetFormatPr defaultColWidth="9.140625" defaultRowHeight="15"/>
  <cols>
    <col min="1" max="1" width="42.421875" style="71" customWidth="1"/>
    <col min="2" max="2" width="20.7109375" style="71" customWidth="1"/>
    <col min="3" max="12" width="11.7109375" style="71" customWidth="1"/>
    <col min="13" max="13" width="9.140625" style="71" customWidth="1"/>
    <col min="14" max="14" width="29.00390625" style="71" customWidth="1"/>
    <col min="15" max="16384" width="9.140625" style="71" customWidth="1"/>
  </cols>
  <sheetData>
    <row r="2" spans="1:14" ht="15.75">
      <c r="A2" s="134" t="s">
        <v>176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6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77"/>
      <c r="N3" s="77"/>
    </row>
    <row r="4" spans="1:14" ht="15.75">
      <c r="A4" s="126" t="s">
        <v>27</v>
      </c>
      <c r="B4" s="171"/>
      <c r="C4" s="171"/>
      <c r="D4" s="172"/>
      <c r="E4" s="122" t="s">
        <v>93</v>
      </c>
      <c r="F4" s="157"/>
      <c r="G4" s="157"/>
      <c r="H4" s="157"/>
      <c r="I4" s="157"/>
      <c r="J4" s="157"/>
      <c r="K4" s="157"/>
      <c r="L4" s="157"/>
      <c r="M4" s="157"/>
      <c r="N4" s="123"/>
    </row>
    <row r="5" spans="1:14" ht="15.75">
      <c r="A5" s="117" t="s">
        <v>28</v>
      </c>
      <c r="B5" s="173"/>
      <c r="C5" s="173"/>
      <c r="D5" s="143"/>
      <c r="E5" s="106">
        <v>5009034660</v>
      </c>
      <c r="F5" s="156"/>
      <c r="G5" s="156"/>
      <c r="H5" s="156"/>
      <c r="I5" s="156"/>
      <c r="J5" s="156"/>
      <c r="K5" s="156"/>
      <c r="L5" s="156"/>
      <c r="M5" s="156"/>
      <c r="N5" s="116"/>
    </row>
    <row r="6" spans="1:14" ht="15.75">
      <c r="A6" s="117" t="s">
        <v>29</v>
      </c>
      <c r="B6" s="173"/>
      <c r="C6" s="173"/>
      <c r="D6" s="143"/>
      <c r="E6" s="106">
        <v>500901001</v>
      </c>
      <c r="F6" s="156"/>
      <c r="G6" s="156"/>
      <c r="H6" s="156"/>
      <c r="I6" s="156"/>
      <c r="J6" s="156"/>
      <c r="K6" s="156"/>
      <c r="L6" s="156"/>
      <c r="M6" s="156"/>
      <c r="N6" s="116"/>
    </row>
    <row r="7" spans="1:14" ht="16.5" thickBot="1">
      <c r="A7" s="109" t="s">
        <v>30</v>
      </c>
      <c r="B7" s="174"/>
      <c r="C7" s="174"/>
      <c r="D7" s="175"/>
      <c r="E7" s="111" t="s">
        <v>94</v>
      </c>
      <c r="F7" s="145"/>
      <c r="G7" s="145"/>
      <c r="H7" s="145"/>
      <c r="I7" s="145"/>
      <c r="J7" s="145"/>
      <c r="K7" s="145"/>
      <c r="L7" s="145"/>
      <c r="M7" s="145"/>
      <c r="N7" s="128"/>
    </row>
    <row r="8" spans="1:14" ht="15.7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16.5" thickBot="1">
      <c r="A9" s="169" t="s">
        <v>38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70"/>
    </row>
    <row r="10" spans="1:14" ht="16.5" thickBot="1">
      <c r="A10" s="132" t="s">
        <v>39</v>
      </c>
      <c r="B10" s="158" t="s">
        <v>128</v>
      </c>
      <c r="C10" s="161" t="s">
        <v>158</v>
      </c>
      <c r="D10" s="162"/>
      <c r="E10" s="162"/>
      <c r="F10" s="162"/>
      <c r="G10" s="162"/>
      <c r="H10" s="162"/>
      <c r="I10" s="162"/>
      <c r="J10" s="162"/>
      <c r="K10" s="162"/>
      <c r="L10" s="163"/>
      <c r="M10" s="122" t="s">
        <v>36</v>
      </c>
      <c r="N10" s="123"/>
    </row>
    <row r="11" spans="1:14" ht="16.5" thickBot="1">
      <c r="A11" s="124"/>
      <c r="B11" s="159"/>
      <c r="C11" s="165" t="s">
        <v>40</v>
      </c>
      <c r="D11" s="166"/>
      <c r="E11" s="166"/>
      <c r="F11" s="166"/>
      <c r="G11" s="167"/>
      <c r="H11" s="165" t="s">
        <v>41</v>
      </c>
      <c r="I11" s="166"/>
      <c r="J11" s="166"/>
      <c r="K11" s="166"/>
      <c r="L11" s="168"/>
      <c r="M11" s="106"/>
      <c r="N11" s="116"/>
    </row>
    <row r="12" spans="1:14" ht="16.5" thickBot="1">
      <c r="A12" s="140"/>
      <c r="B12" s="160"/>
      <c r="C12" s="54" t="s">
        <v>42</v>
      </c>
      <c r="D12" s="55" t="s">
        <v>43</v>
      </c>
      <c r="E12" s="55" t="s">
        <v>44</v>
      </c>
      <c r="F12" s="55" t="s">
        <v>45</v>
      </c>
      <c r="G12" s="56" t="s">
        <v>46</v>
      </c>
      <c r="H12" s="51" t="s">
        <v>42</v>
      </c>
      <c r="I12" s="52" t="s">
        <v>43</v>
      </c>
      <c r="J12" s="52" t="s">
        <v>44</v>
      </c>
      <c r="K12" s="52" t="s">
        <v>45</v>
      </c>
      <c r="L12" s="53" t="s">
        <v>46</v>
      </c>
      <c r="M12" s="164"/>
      <c r="N12" s="128"/>
    </row>
    <row r="13" spans="1:14" ht="16.5" thickBot="1">
      <c r="A13" s="57" t="s">
        <v>42</v>
      </c>
      <c r="B13" s="58">
        <f aca="true" t="shared" si="0" ref="B13:L13">SUM(B14:B21)</f>
        <v>100353</v>
      </c>
      <c r="C13" s="59">
        <f t="shared" si="0"/>
        <v>110832.29000000001</v>
      </c>
      <c r="D13" s="59">
        <f t="shared" si="0"/>
        <v>9985.02</v>
      </c>
      <c r="E13" s="59">
        <f t="shared" si="0"/>
        <v>14082.140000000001</v>
      </c>
      <c r="F13" s="59">
        <f t="shared" si="0"/>
        <v>77785.76</v>
      </c>
      <c r="G13" s="59">
        <f t="shared" si="0"/>
        <v>8979.370000000003</v>
      </c>
      <c r="H13" s="59">
        <f t="shared" si="0"/>
        <v>56490.29</v>
      </c>
      <c r="I13" s="59">
        <f t="shared" si="0"/>
        <v>13537.730000000001</v>
      </c>
      <c r="J13" s="59">
        <f t="shared" si="0"/>
        <v>8266.24</v>
      </c>
      <c r="K13" s="59">
        <f t="shared" si="0"/>
        <v>19178.069999999996</v>
      </c>
      <c r="L13" s="59">
        <f t="shared" si="0"/>
        <v>15508.249999999998</v>
      </c>
      <c r="M13" s="121"/>
      <c r="N13" s="105"/>
    </row>
    <row r="14" spans="1:14" ht="47.25">
      <c r="A14" s="70" t="s">
        <v>124</v>
      </c>
      <c r="B14" s="87">
        <v>34885</v>
      </c>
      <c r="C14" s="61">
        <f>SUM(D14:G14)</f>
        <v>17897.08</v>
      </c>
      <c r="D14" s="61">
        <v>840.71</v>
      </c>
      <c r="E14" s="61">
        <v>5206.54</v>
      </c>
      <c r="F14" s="61">
        <v>10396.27</v>
      </c>
      <c r="G14" s="61">
        <v>1453.56</v>
      </c>
      <c r="H14" s="61">
        <f>SUM(I14:L14)</f>
        <v>39074.909999999996</v>
      </c>
      <c r="I14" s="61">
        <v>12862.29</v>
      </c>
      <c r="J14" s="61">
        <v>7800.74</v>
      </c>
      <c r="K14" s="61">
        <v>10577.02</v>
      </c>
      <c r="L14" s="61">
        <v>7834.86</v>
      </c>
      <c r="M14" s="157" t="s">
        <v>129</v>
      </c>
      <c r="N14" s="157"/>
    </row>
    <row r="15" spans="1:14" ht="157.5">
      <c r="A15" s="67" t="s">
        <v>159</v>
      </c>
      <c r="B15" s="68">
        <v>29215</v>
      </c>
      <c r="C15" s="62">
        <f aca="true" t="shared" si="1" ref="C15:C21">SUM(D15:G15)</f>
        <v>14671.94</v>
      </c>
      <c r="D15" s="62">
        <v>546.87</v>
      </c>
      <c r="E15" s="62">
        <v>3577.89</v>
      </c>
      <c r="F15" s="62">
        <v>9548.3</v>
      </c>
      <c r="G15" s="62">
        <v>998.880000000001</v>
      </c>
      <c r="H15" s="62">
        <f aca="true" t="shared" si="2" ref="H15:H21">SUM(I15:L15)</f>
        <v>107.43</v>
      </c>
      <c r="I15" s="62">
        <v>17.7</v>
      </c>
      <c r="J15" s="62">
        <v>0</v>
      </c>
      <c r="K15" s="62">
        <v>89.73</v>
      </c>
      <c r="L15" s="62">
        <v>0</v>
      </c>
      <c r="M15" s="156" t="s">
        <v>123</v>
      </c>
      <c r="N15" s="156"/>
    </row>
    <row r="16" spans="1:14" ht="94.5" customHeight="1">
      <c r="A16" s="66" t="s">
        <v>116</v>
      </c>
      <c r="B16" s="68">
        <v>8440</v>
      </c>
      <c r="C16" s="62">
        <f t="shared" si="1"/>
        <v>9977.68</v>
      </c>
      <c r="D16" s="62">
        <v>4251.43</v>
      </c>
      <c r="E16" s="62">
        <v>1256.75</v>
      </c>
      <c r="F16" s="62">
        <v>2060.94</v>
      </c>
      <c r="G16" s="62">
        <v>2408.56</v>
      </c>
      <c r="H16" s="62">
        <f t="shared" si="2"/>
        <v>10578.54</v>
      </c>
      <c r="I16" s="62">
        <v>30</v>
      </c>
      <c r="J16" s="62">
        <v>0</v>
      </c>
      <c r="K16" s="62">
        <v>4910.53</v>
      </c>
      <c r="L16" s="62">
        <v>5638.01</v>
      </c>
      <c r="M16" s="156" t="s">
        <v>180</v>
      </c>
      <c r="N16" s="156"/>
    </row>
    <row r="17" spans="1:14" ht="47.25">
      <c r="A17" s="49" t="s">
        <v>125</v>
      </c>
      <c r="B17" s="50">
        <v>8440</v>
      </c>
      <c r="C17" s="62">
        <f t="shared" si="1"/>
        <v>4319.9800000000005</v>
      </c>
      <c r="D17" s="63">
        <v>1681.88</v>
      </c>
      <c r="E17" s="63">
        <v>1256.75</v>
      </c>
      <c r="F17" s="63">
        <v>1030.49</v>
      </c>
      <c r="G17" s="62">
        <v>350.8600000000006</v>
      </c>
      <c r="H17" s="62">
        <f t="shared" si="2"/>
        <v>138.78</v>
      </c>
      <c r="I17" s="63">
        <v>69.39</v>
      </c>
      <c r="J17" s="63">
        <v>0</v>
      </c>
      <c r="K17" s="63">
        <v>69.39</v>
      </c>
      <c r="L17" s="63">
        <v>0</v>
      </c>
      <c r="M17" s="177" t="s">
        <v>129</v>
      </c>
      <c r="N17" s="177"/>
    </row>
    <row r="18" spans="1:14" ht="47.25">
      <c r="A18" s="49" t="s">
        <v>126</v>
      </c>
      <c r="B18" s="50">
        <v>1270</v>
      </c>
      <c r="C18" s="62">
        <f t="shared" si="1"/>
        <v>0</v>
      </c>
      <c r="D18" s="63">
        <v>0</v>
      </c>
      <c r="E18" s="63">
        <v>0</v>
      </c>
      <c r="F18" s="63">
        <v>0</v>
      </c>
      <c r="G18" s="62">
        <v>0</v>
      </c>
      <c r="H18" s="62">
        <f t="shared" si="2"/>
        <v>0</v>
      </c>
      <c r="I18" s="63">
        <v>0</v>
      </c>
      <c r="J18" s="63">
        <v>0</v>
      </c>
      <c r="K18" s="63">
        <v>0</v>
      </c>
      <c r="L18" s="63">
        <v>0</v>
      </c>
      <c r="M18" s="177"/>
      <c r="N18" s="177"/>
    </row>
    <row r="19" spans="1:14" ht="95.25" customHeight="1">
      <c r="A19" s="69" t="s">
        <v>127</v>
      </c>
      <c r="B19" s="50">
        <v>3500</v>
      </c>
      <c r="C19" s="62">
        <f t="shared" si="1"/>
        <v>44682</v>
      </c>
      <c r="D19" s="63">
        <v>1133.23</v>
      </c>
      <c r="E19" s="63">
        <v>1.2</v>
      </c>
      <c r="F19" s="63">
        <v>41916.9</v>
      </c>
      <c r="G19" s="62">
        <v>1630.67</v>
      </c>
      <c r="H19" s="62">
        <f t="shared" si="2"/>
        <v>1334.33</v>
      </c>
      <c r="I19" s="63">
        <v>0.6</v>
      </c>
      <c r="J19" s="63">
        <v>1.2</v>
      </c>
      <c r="K19" s="63">
        <v>1137.53</v>
      </c>
      <c r="L19" s="63">
        <v>195</v>
      </c>
      <c r="M19" s="156" t="s">
        <v>181</v>
      </c>
      <c r="N19" s="156"/>
    </row>
    <row r="20" spans="1:14" ht="61.5" customHeight="1">
      <c r="A20" s="69" t="s">
        <v>120</v>
      </c>
      <c r="B20" s="50">
        <v>13851</v>
      </c>
      <c r="C20" s="62">
        <f t="shared" si="1"/>
        <v>9029.56</v>
      </c>
      <c r="D20" s="63">
        <v>1153.94</v>
      </c>
      <c r="E20" s="63">
        <v>2566.01</v>
      </c>
      <c r="F20" s="63">
        <v>3784.55</v>
      </c>
      <c r="G20" s="62">
        <v>1525.06</v>
      </c>
      <c r="H20" s="62">
        <f t="shared" si="2"/>
        <v>3136.32</v>
      </c>
      <c r="I20" s="63">
        <v>0</v>
      </c>
      <c r="J20" s="63">
        <v>0</v>
      </c>
      <c r="K20" s="63">
        <v>2240.36</v>
      </c>
      <c r="L20" s="63">
        <v>895.96</v>
      </c>
      <c r="M20" s="177" t="s">
        <v>174</v>
      </c>
      <c r="N20" s="177"/>
    </row>
    <row r="21" spans="1:14" ht="60.75" customHeight="1">
      <c r="A21" s="69" t="s">
        <v>121</v>
      </c>
      <c r="B21" s="50">
        <v>752</v>
      </c>
      <c r="C21" s="62">
        <f t="shared" si="1"/>
        <v>10254.050000000001</v>
      </c>
      <c r="D21" s="63">
        <v>376.96</v>
      </c>
      <c r="E21" s="63">
        <v>217</v>
      </c>
      <c r="F21" s="63">
        <v>9048.31</v>
      </c>
      <c r="G21" s="62">
        <v>611.7800000000007</v>
      </c>
      <c r="H21" s="62">
        <f t="shared" si="2"/>
        <v>2119.98</v>
      </c>
      <c r="I21" s="63">
        <v>557.75</v>
      </c>
      <c r="J21" s="63">
        <v>464.3</v>
      </c>
      <c r="K21" s="63">
        <v>153.51</v>
      </c>
      <c r="L21" s="63">
        <v>944.42</v>
      </c>
      <c r="M21" s="156" t="s">
        <v>175</v>
      </c>
      <c r="N21" s="156"/>
    </row>
    <row r="22" spans="1:14" ht="15.75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176"/>
      <c r="N22" s="176"/>
    </row>
  </sheetData>
  <sheetProtection/>
  <mergeCells count="26">
    <mergeCell ref="M21:N21"/>
    <mergeCell ref="M22:N22"/>
    <mergeCell ref="M17:N17"/>
    <mergeCell ref="M18:N18"/>
    <mergeCell ref="M19:N19"/>
    <mergeCell ref="M20:N20"/>
    <mergeCell ref="E4:N4"/>
    <mergeCell ref="A2:N2"/>
    <mergeCell ref="A9:N9"/>
    <mergeCell ref="A4:D4"/>
    <mergeCell ref="A5:D5"/>
    <mergeCell ref="A6:D6"/>
    <mergeCell ref="A7:D7"/>
    <mergeCell ref="E5:N5"/>
    <mergeCell ref="E6:N6"/>
    <mergeCell ref="E7:N7"/>
    <mergeCell ref="M13:N13"/>
    <mergeCell ref="M14:N14"/>
    <mergeCell ref="M15:N15"/>
    <mergeCell ref="M16:N16"/>
    <mergeCell ref="A10:A12"/>
    <mergeCell ref="B10:B12"/>
    <mergeCell ref="C10:L10"/>
    <mergeCell ref="M10:N12"/>
    <mergeCell ref="C11:G11"/>
    <mergeCell ref="H11:L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zoomScalePageLayoutView="0" workbookViewId="0" topLeftCell="A4">
      <selection activeCell="A13" sqref="A13:IV13"/>
    </sheetView>
  </sheetViews>
  <sheetFormatPr defaultColWidth="9.140625" defaultRowHeight="15"/>
  <cols>
    <col min="1" max="1" width="43.57421875" style="71" customWidth="1"/>
    <col min="2" max="2" width="49.57421875" style="71" customWidth="1"/>
    <col min="3" max="16384" width="9.140625" style="71" customWidth="1"/>
  </cols>
  <sheetData>
    <row r="2" spans="1:2" ht="15">
      <c r="A2" s="134" t="s">
        <v>162</v>
      </c>
      <c r="B2" s="134"/>
    </row>
    <row r="3" spans="1:2" ht="63" customHeight="1" thickBot="1">
      <c r="A3" s="134"/>
      <c r="B3" s="134"/>
    </row>
    <row r="4" spans="1:2" ht="15.75">
      <c r="A4" s="6" t="s">
        <v>27</v>
      </c>
      <c r="B4" s="25" t="s">
        <v>93</v>
      </c>
    </row>
    <row r="5" spans="1:2" ht="15.75">
      <c r="A5" s="5" t="s">
        <v>28</v>
      </c>
      <c r="B5" s="23">
        <v>5009034660</v>
      </c>
    </row>
    <row r="6" spans="1:2" ht="15.75">
      <c r="A6" s="5" t="s">
        <v>29</v>
      </c>
      <c r="B6" s="23">
        <v>500901001</v>
      </c>
    </row>
    <row r="7" spans="1:2" ht="31.5">
      <c r="A7" s="5" t="s">
        <v>30</v>
      </c>
      <c r="B7" s="23" t="s">
        <v>94</v>
      </c>
    </row>
    <row r="8" spans="1:2" ht="16.5" thickBot="1">
      <c r="A8" s="78"/>
      <c r="B8" s="79"/>
    </row>
    <row r="9" spans="1:2" ht="33.75" customHeight="1">
      <c r="A9" s="90" t="s">
        <v>14</v>
      </c>
      <c r="B9" s="91" t="s">
        <v>10</v>
      </c>
    </row>
    <row r="10" spans="1:2" ht="63">
      <c r="A10" s="5" t="s">
        <v>20</v>
      </c>
      <c r="B10" s="48">
        <v>198</v>
      </c>
    </row>
    <row r="11" spans="1:2" ht="47.25">
      <c r="A11" s="5" t="s">
        <v>21</v>
      </c>
      <c r="B11" s="48">
        <v>110</v>
      </c>
    </row>
    <row r="12" spans="1:2" ht="63">
      <c r="A12" s="5" t="s">
        <v>26</v>
      </c>
      <c r="B12" s="48"/>
    </row>
    <row r="13" spans="1:2" ht="51.75" customHeight="1" thickBot="1">
      <c r="A13" s="20" t="s">
        <v>161</v>
      </c>
      <c r="B13" s="81"/>
    </row>
    <row r="14" spans="1:2" ht="15.75">
      <c r="A14" s="77"/>
      <c r="B14" s="77"/>
    </row>
    <row r="15" spans="1:2" ht="15.75">
      <c r="A15" s="77"/>
      <c r="B15" s="77"/>
    </row>
  </sheetData>
  <sheetProtection/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Админ</cp:lastModifiedBy>
  <cp:lastPrinted>2012-08-03T05:48:45Z</cp:lastPrinted>
  <dcterms:created xsi:type="dcterms:W3CDTF">2010-02-16T14:16:42Z</dcterms:created>
  <dcterms:modified xsi:type="dcterms:W3CDTF">2012-08-06T10:35:26Z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