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480" windowHeight="712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 xml:space="preserve">2022 год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<sst xmlns="http://schemas.openxmlformats.org/spreadsheetml/2006/main" count="766" uniqueCount="162">
  <si>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</si>
  <si>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</si>
  <si>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</si>
  <si>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</si>
  <si>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</si>
  <si>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</si>
  <si>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</si>
  <si>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</si>
  <si>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</si>
  <si>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</si>
  <si>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</si>
  <si>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</si>
  <si>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</si>
  <si>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</si>
  <si>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</si>
  <si>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</si>
  <si>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</si>
  <si>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</si>
  <si>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</si>
  <si>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</si>
  <si>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</si>
  <si>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</si>
  <si>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</si>
  <si>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</si>
  <si>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</si>
  <si>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</si>
  <si>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</si>
  <si>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</si>
  <si>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</si>
  <si>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</si>
  <si>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</si>
  <si>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</si>
  <si>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</si>
  <si>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</si>
  <si>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</si>
  <si>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</si>
  <si>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</si>
  <si>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</si>
  <si>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</si>
  <si>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</si>
  <si>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</si>
  <si>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</si>
  <si>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</si>
  <si>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</si>
  <si>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</si>
  <si>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</si>
  <si>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</si>
  <si>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</si>
  <si>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</si>
  <si>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</si>
  <si>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</si>
  <si>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</si>
  <si>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</si>
  <si>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</si>
  <si>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</si>
  <si>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</si>
  <si>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</si>
  <si>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</si>
  <si>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</si>
  <si>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</si>
  <si>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</si>
  <si>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</si>
  <si>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</si>
  <si>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</si>
  <si>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</si>
  <si>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</si>
  <si>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</si>
  <si>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</si>
  <si>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</si>
  <si>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</si>
  <si>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</si>
  <si>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</si>
  <si>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</si>
  <si>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</si>
  <si>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</si>
  <si>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</si>
  <si>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</si>
  <si>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</si>
  <si>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</si>
  <si>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</si>
  <si>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</si>
  <si>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</si>
  <si>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</si>
  <si>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</si>
  <si>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</si>
  <si>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</si>
  <si>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</si>
  <si>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</si>
  <si>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</si>
  <si>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</si>
  <si>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</si>
  <si>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</si>
  <si>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</si>
  <si>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</si>
  <si>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</si>
  <si>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</si>
  <si>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</si>
  <si>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</si>
  <si>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</si>
  <si>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</si>
  <si>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</si>
  <si>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</si>
  <si>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</si>
  <si>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</si>
  <si>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</si>
  <si>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</si>
  <si>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</si>
  <si>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</si>
  <si>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</si>
  <si>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</si>
  <si>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</si>
  <si>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</si>
  <si>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</si>
  <si>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</si>
  <si>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</si>
  <si>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</si>
  <si>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</si>
  <si>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</si>
  <si>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</si>
  <si>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</si>
  <si>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</si>
  <si>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</si>
  <si>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</si>
  <si>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</si>
  <si>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</si>
  <si>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</si>
  <si>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</si>
  <si>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</si>
  <si>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</si>
  <si>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</si>
  <si>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</si>
  <si>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</si>
  <si>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</si>
  <si>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</si>
  <si>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</si>
  <si>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</si>
  <si>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</si>
  <si>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</si>
  <si>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</si>
  <si>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</si>
  <si>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</si>
  <si>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</si>
  <si>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</si>
  <si>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</si>
  <si>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</si>
  <si>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</si>
  <si>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</si>
  <si>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</si>
  <si>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</si>
  <si>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</si>
  <si>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</si>
  <si>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</si>
  <si>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</si>
  <si>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Строительство водовода
 с. Колычево-Котляково-Жеребятьево</t>
  </si>
  <si>
    <t>Локальная доочистка
 воды</t>
  </si>
  <si>
    <t>2022 год реализации инвестиционной программы/мероприятия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</si>
  <si>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</si>
  <si>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Реконструкция  водопроводных сетей (ДУ, L)</t>
  </si>
  <si>
    <t>Модернизация ВЗУ и ВНС</t>
  </si>
  <si>
    <t>Внедрение центральной системы сбора и обработки информации по объектам - АСУ телемеханика</t>
  </si>
  <si>
    <t xml:space="preserve">Перекладка водопроводной сети ø200 мм, L=660 п.м. мкр. Авиационный ул. Жуковского </t>
  </si>
  <si>
    <t>Распоряжение 15.11.2022 №338-р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</si>
</sst>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8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70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7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72" fillId="0" borderId="13" xfId="0" applyNumberFormat="1" applyFont="1" applyFill="1" applyBorder="1" applyAlignment="1">
      <alignment horizontal="center" vertical="center" wrapText="1"/>
    </xf>
    <xf numFmtId="14" fontId="71" fillId="0" borderId="13" xfId="0" applyNumberFormat="1" applyFont="1" applyFill="1" applyBorder="1" applyAlignment="1">
      <alignment horizontal="center" vertical="center" wrapText="1"/>
    </xf>
    <xf numFmtId="0" fontId="72" fillId="0" borderId="6" xfId="0" applyFont="1" applyFill="1" applyBorder="1" applyAlignment="1">
      <alignment horizontal="left" vertical="center" wrapText="1" indent="4"/>
    </xf>
    <xf numFmtId="0" fontId="72" fillId="0" borderId="6" xfId="0" applyFont="1" applyFill="1" applyBorder="1" applyAlignment="1">
      <alignment horizontal="center" vertical="center" wrapText="1"/>
    </xf>
    <xf numFmtId="2" fontId="72" fillId="0" borderId="6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left" vertical="center" wrapText="1" indent="4"/>
    </xf>
    <xf numFmtId="2" fontId="71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71" fillId="13" borderId="15" xfId="0" applyNumberFormat="1" applyFont="1" applyFill="1" applyBorder="1" applyAlignment="1">
      <alignment horizontal="center" vertical="center" wrapText="1"/>
    </xf>
    <xf numFmtId="2" fontId="71" fillId="13" borderId="14" xfId="0" applyNumberFormat="1" applyFont="1" applyFill="1" applyBorder="1" applyAlignment="1">
      <alignment horizontal="center" vertical="center" wrapText="1"/>
    </xf>
    <xf numFmtId="0" fontId="72" fillId="13" borderId="15" xfId="0" applyFont="1" applyFill="1" applyBorder="1" applyAlignment="1">
      <alignment horizontal="center" vertical="center" wrapText="1"/>
    </xf>
    <xf numFmtId="0" fontId="72" fillId="13" borderId="22" xfId="0" applyFont="1" applyFill="1" applyBorder="1" applyAlignment="1">
      <alignment vertical="center" wrapText="1"/>
    </xf>
    <xf numFmtId="0" fontId="72" fillId="13" borderId="23" xfId="0" applyFont="1" applyFill="1" applyBorder="1" applyAlignment="1">
      <alignment horizontal="center" vertical="center" wrapText="1"/>
    </xf>
    <xf numFmtId="2" fontId="72" fillId="13" borderId="23" xfId="0" applyNumberFormat="1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left" vertical="center" wrapText="1" indent="4"/>
    </xf>
    <xf numFmtId="198" fontId="71" fillId="13" borderId="20" xfId="0" applyNumberFormat="1" applyFont="1" applyFill="1" applyBorder="1" applyAlignment="1">
      <alignment horizontal="center" vertical="center" wrapText="1"/>
    </xf>
    <xf numFmtId="198" fontId="71" fillId="13" borderId="6" xfId="0" applyNumberFormat="1" applyFont="1" applyFill="1" applyBorder="1" applyAlignment="1">
      <alignment horizontal="center" vertical="center" wrapText="1"/>
    </xf>
    <xf numFmtId="14" fontId="72" fillId="13" borderId="13" xfId="0" applyNumberFormat="1" applyFont="1" applyFill="1" applyBorder="1" applyAlignment="1">
      <alignment horizontal="center" vertical="center" wrapText="1"/>
    </xf>
    <xf numFmtId="0" fontId="72" fillId="13" borderId="6" xfId="0" applyFont="1" applyFill="1" applyBorder="1" applyAlignment="1">
      <alignment horizontal="left" vertical="center" wrapText="1" indent="4"/>
    </xf>
    <xf numFmtId="0" fontId="72" fillId="13" borderId="6" xfId="0" applyFont="1" applyFill="1" applyBorder="1" applyAlignment="1">
      <alignment horizontal="center" vertical="center" wrapText="1"/>
    </xf>
    <xf numFmtId="0" fontId="66" fillId="13" borderId="0" xfId="0" applyFont="1" applyFill="1" applyAlignment="1">
      <alignment/>
    </xf>
    <xf numFmtId="14" fontId="71" fillId="13" borderId="13" xfId="0" applyNumberFormat="1" applyFont="1" applyFill="1" applyBorder="1" applyAlignment="1">
      <alignment horizontal="center" vertical="center" wrapText="1"/>
    </xf>
    <xf numFmtId="0" fontId="71" fillId="13" borderId="6" xfId="0" applyFont="1" applyFill="1" applyBorder="1" applyAlignment="1">
      <alignment horizontal="left" vertical="center" wrapText="1" indent="4"/>
    </xf>
    <xf numFmtId="0" fontId="71" fillId="13" borderId="6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2" fontId="71" fillId="0" borderId="24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vertical="center" wrapText="1"/>
    </xf>
    <xf numFmtId="0" fontId="71" fillId="0" borderId="26" xfId="0" applyFont="1" applyFill="1" applyBorder="1" applyAlignment="1">
      <alignment horizontal="center" vertical="center" wrapText="1"/>
    </xf>
    <xf numFmtId="14" fontId="71" fillId="0" borderId="15" xfId="0" applyNumberFormat="1" applyFont="1" applyFill="1" applyBorder="1" applyAlignment="1">
      <alignment horizontal="center" vertical="center" wrapText="1"/>
    </xf>
    <xf numFmtId="198" fontId="71" fillId="0" borderId="20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vertical="center" wrapText="1"/>
    </xf>
    <xf numFmtId="2" fontId="72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2" fontId="71" fillId="13" borderId="6" xfId="0" applyNumberFormat="1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0" fontId="71" fillId="14" borderId="14" xfId="0" applyFont="1" applyFill="1" applyBorder="1" applyAlignment="1">
      <alignment vertical="center" wrapText="1"/>
    </xf>
    <xf numFmtId="0" fontId="71" fillId="14" borderId="14" xfId="0" applyFont="1" applyFill="1" applyBorder="1" applyAlignment="1">
      <alignment horizontal="left" vertical="center" wrapText="1" indent="2"/>
    </xf>
    <xf numFmtId="0" fontId="71" fillId="14" borderId="14" xfId="0" applyFont="1" applyFill="1" applyBorder="1" applyAlignment="1">
      <alignment horizontal="left" vertical="center" wrapText="1" indent="4"/>
    </xf>
    <xf numFmtId="2" fontId="4" fillId="0" borderId="6" xfId="0" applyNumberFormat="1" applyFont="1" applyFill="1" applyBorder="1" applyAlignment="1">
      <alignment horizontal="center" vertical="center" wrapText="1"/>
    </xf>
    <xf numFmtId="198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72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4" fillId="15" borderId="24" xfId="0" applyNumberFormat="1" applyFont="1" applyFill="1" applyBorder="1" applyAlignment="1">
      <alignment horizontal="center" vertical="center" wrapText="1"/>
    </xf>
    <xf numFmtId="2" fontId="71" fillId="15" borderId="6" xfId="0" applyNumberFormat="1" applyFont="1" applyFill="1" applyBorder="1" applyAlignment="1">
      <alignment horizontal="center" vertical="center" wrapText="1"/>
    </xf>
    <xf numFmtId="2" fontId="71" fillId="15" borderId="24" xfId="0" applyNumberFormat="1" applyFont="1" applyFill="1" applyBorder="1" applyAlignment="1">
      <alignment horizontal="center" vertical="center" wrapText="1"/>
    </xf>
    <xf numFmtId="2" fontId="72" fillId="13" borderId="24" xfId="0" applyNumberFormat="1" applyFont="1" applyFill="1" applyBorder="1" applyAlignment="1">
      <alignment horizontal="center" vertical="center" wrapText="1"/>
    </xf>
    <xf numFmtId="198" fontId="71" fillId="0" borderId="27" xfId="0" applyNumberFormat="1" applyFont="1" applyFill="1" applyBorder="1" applyAlignment="1">
      <alignment horizontal="center" vertical="center" wrapText="1"/>
    </xf>
    <xf numFmtId="198" fontId="71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4" fillId="0" borderId="26" xfId="0" applyNumberFormat="1" applyFont="1" applyFill="1" applyBorder="1" applyAlignment="1">
      <alignment horizontal="center" vertical="center" wrapText="1"/>
    </xf>
    <xf numFmtId="198" fontId="71" fillId="0" borderId="26" xfId="0" applyNumberFormat="1" applyFont="1" applyFill="1" applyBorder="1" applyAlignment="1">
      <alignment horizontal="center" vertical="center" wrapText="1"/>
    </xf>
    <xf numFmtId="2" fontId="72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2" fontId="72" fillId="16" borderId="24" xfId="0" applyNumberFormat="1" applyFont="1" applyFill="1" applyBorder="1" applyAlignment="1">
      <alignment horizontal="center" vertical="center" wrapText="1"/>
    </xf>
    <xf numFmtId="2" fontId="4" fillId="16" borderId="24" xfId="0" applyNumberFormat="1" applyFont="1" applyFill="1" applyBorder="1" applyAlignment="1">
      <alignment horizontal="center" vertical="center" wrapText="1"/>
    </xf>
    <xf numFmtId="4" fontId="73" fillId="0" borderId="14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198" fontId="71" fillId="0" borderId="28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1" fillId="13" borderId="9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1" fillId="13" borderId="29" xfId="0" applyFont="1" applyFill="1" applyBorder="1" applyAlignment="1">
      <alignment horizontal="justify" vertical="center" wrapText="1"/>
    </xf>
    <xf numFmtId="0" fontId="71" fillId="13" borderId="30" xfId="0" applyFont="1" applyFill="1" applyBorder="1" applyAlignment="1">
      <alignment horizontal="justify" vertical="center" wrapText="1"/>
    </xf>
    <xf numFmtId="0" fontId="71" fillId="0" borderId="29" xfId="0" applyFont="1" applyFill="1" applyBorder="1" applyAlignment="1">
      <alignment horizontal="justify" vertical="center" wrapText="1"/>
    </xf>
    <xf numFmtId="0" fontId="71" fillId="0" borderId="30" xfId="0" applyFont="1" applyFill="1" applyBorder="1" applyAlignment="1">
      <alignment horizontal="justify" vertical="center" wrapText="1"/>
    </xf>
    <xf numFmtId="0" fontId="71" fillId="13" borderId="31" xfId="0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justify" vertical="center" wrapText="1"/>
    </xf>
    <xf numFmtId="0" fontId="71" fillId="0" borderId="18" xfId="0" applyFont="1" applyFill="1" applyBorder="1" applyAlignment="1">
      <alignment horizontal="justify" vertical="center" wrapText="1"/>
    </xf>
    <xf numFmtId="0" fontId="71" fillId="13" borderId="6" xfId="0" applyFont="1" applyFill="1" applyBorder="1" applyAlignment="1">
      <alignment horizontal="justify" vertical="center" wrapText="1"/>
    </xf>
    <xf numFmtId="0" fontId="71" fillId="13" borderId="33" xfId="0" applyFont="1" applyFill="1" applyBorder="1" applyAlignment="1">
      <alignment horizontal="justify" vertical="center" wrapText="1"/>
    </xf>
    <xf numFmtId="0" fontId="71" fillId="13" borderId="34" xfId="0" applyFont="1" applyFill="1" applyBorder="1" applyAlignment="1">
      <alignment horizontal="justify" vertical="center" wrapText="1"/>
    </xf>
    <xf numFmtId="0" fontId="71" fillId="13" borderId="35" xfId="0" applyFont="1" applyFill="1" applyBorder="1" applyAlignment="1">
      <alignment horizontal="justify" vertical="center" wrapText="1"/>
    </xf>
    <xf numFmtId="0" fontId="71" fillId="13" borderId="36" xfId="0" applyFont="1" applyFill="1" applyBorder="1" applyAlignment="1">
      <alignment horizontal="justify" vertical="center" wrapText="1"/>
    </xf>
    <xf numFmtId="0" fontId="71" fillId="13" borderId="23" xfId="0" applyFont="1" applyFill="1" applyBorder="1" applyAlignment="1">
      <alignment horizontal="justify" vertical="center" wrapText="1"/>
    </xf>
    <xf numFmtId="0" fontId="71" fillId="13" borderId="9" xfId="0" applyFont="1" applyFill="1" applyBorder="1" applyAlignment="1">
      <alignment horizontal="justify" vertical="center" wrapText="1"/>
    </xf>
    <xf numFmtId="0" fontId="71" fillId="13" borderId="16" xfId="0" applyFont="1" applyFill="1" applyBorder="1" applyAlignment="1">
      <alignment horizontal="justify" vertical="center" wrapText="1"/>
    </xf>
    <xf numFmtId="0" fontId="71" fillId="13" borderId="37" xfId="0" applyFont="1" applyFill="1" applyBorder="1" applyAlignment="1">
      <alignment horizontal="center" vertical="center" wrapText="1"/>
    </xf>
    <xf numFmtId="0" fontId="71" fillId="13" borderId="37" xfId="0" applyFont="1" applyFill="1" applyBorder="1" applyAlignment="1">
      <alignment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justify" vertical="center" wrapText="1"/>
    </xf>
    <xf numFmtId="0" fontId="71" fillId="13" borderId="14" xfId="0" applyFont="1" applyFill="1" applyBorder="1" applyAlignment="1">
      <alignment horizontal="justify" vertical="center" wrapText="1"/>
    </xf>
    <xf numFmtId="0" fontId="71" fillId="0" borderId="36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vertical="center" wrapText="1"/>
    </xf>
    <xf numFmtId="14" fontId="71" fillId="13" borderId="31" xfId="0" applyNumberFormat="1" applyFont="1" applyFill="1" applyBorder="1" applyAlignment="1">
      <alignment horizontal="center" vertical="center" wrapText="1"/>
    </xf>
    <xf numFmtId="14" fontId="71" fillId="13" borderId="15" xfId="0" applyNumberFormat="1" applyFont="1" applyFill="1" applyBorder="1" applyAlignment="1">
      <alignment horizontal="center" vertical="center" wrapText="1"/>
    </xf>
    <xf numFmtId="0" fontId="71" fillId="14" borderId="31" xfId="0" applyFont="1" applyFill="1" applyBorder="1" applyAlignment="1">
      <alignment horizontal="left" vertical="center" wrapText="1" indent="4"/>
    </xf>
    <xf numFmtId="0" fontId="71" fillId="14" borderId="15" xfId="0" applyFont="1" applyFill="1" applyBorder="1" applyAlignment="1">
      <alignment horizontal="left" vertical="center" wrapText="1" indent="4"/>
    </xf>
    <xf numFmtId="0" fontId="71" fillId="0" borderId="36" xfId="0" applyFont="1" applyFill="1" applyBorder="1" applyAlignment="1">
      <alignment horizontal="justify" vertical="center" wrapText="1"/>
    </xf>
    <xf numFmtId="0" fontId="71" fillId="0" borderId="23" xfId="0" applyFont="1" applyFill="1" applyBorder="1" applyAlignment="1">
      <alignment horizontal="justify" vertical="center" wrapText="1"/>
    </xf>
    <xf numFmtId="0" fontId="71" fillId="0" borderId="28" xfId="0" applyFont="1" applyFill="1" applyBorder="1" applyAlignment="1">
      <alignment horizontal="justify" vertical="center" wrapText="1"/>
    </xf>
    <xf numFmtId="0" fontId="71" fillId="0" borderId="6" xfId="0" applyFont="1" applyFill="1" applyBorder="1" applyAlignment="1">
      <alignment horizontal="justify" vertical="center" wrapText="1"/>
    </xf>
    <xf numFmtId="0" fontId="71" fillId="0" borderId="13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20" xfId="0" applyFont="1" applyFill="1" applyBorder="1" applyAlignment="1">
      <alignment horizontal="justify" vertical="center" wrapText="1"/>
    </xf>
    <xf numFmtId="14" fontId="71" fillId="0" borderId="6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left" vertical="center" wrapText="1" indent="2"/>
    </xf>
    <xf numFmtId="0" fontId="71" fillId="0" borderId="24" xfId="0" applyFont="1" applyFill="1" applyBorder="1" applyAlignment="1">
      <alignment horizontal="center" vertical="center" wrapText="1"/>
    </xf>
    <xf numFmtId="198" fontId="71" fillId="0" borderId="20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left" vertical="center" wrapText="1" indent="2"/>
    </xf>
    <xf numFmtId="0" fontId="71" fillId="0" borderId="20" xfId="0" applyFont="1" applyFill="1" applyBorder="1" applyAlignment="1">
      <alignment horizontal="center" vertical="center" wrapText="1"/>
    </xf>
    <xf numFmtId="198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justify" vertical="center" wrapText="1"/>
    </xf>
    <xf numFmtId="0" fontId="71" fillId="0" borderId="6" xfId="0" applyFont="1" applyFill="1" applyBorder="1" applyAlignment="1">
      <alignment vertical="center" wrapText="1"/>
    </xf>
    <xf numFmtId="0" fontId="71" fillId="0" borderId="39" xfId="0" applyFont="1" applyFill="1" applyBorder="1" applyAlignment="1">
      <alignment vertical="center" wrapText="1"/>
    </xf>
    <xf numFmtId="0" fontId="71" fillId="0" borderId="26" xfId="0" applyFont="1" applyFill="1" applyBorder="1" applyAlignment="1">
      <alignment horizontal="justify" vertical="center" wrapText="1"/>
    </xf>
    <xf numFmtId="0" fontId="71" fillId="0" borderId="40" xfId="0" applyFont="1" applyFill="1" applyBorder="1" applyAlignment="1">
      <alignment horizontal="justify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justify" vertical="center" wrapText="1"/>
    </xf>
    <xf numFmtId="0" fontId="71" fillId="0" borderId="42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1" fillId="0" borderId="16" xfId="0" applyFont="1" applyFill="1" applyBorder="1" applyAlignment="1">
      <alignment horizontal="justify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8" fillId="0" borderId="36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9"/>
  <sheetViews>
    <sheetView tabSelected="1" zoomScale="70" zoomScaleNormal="70" zoomScalePageLayoutView="0" workbookViewId="0" topLeftCell="A1">
      <pane xSplit="2" ySplit="6" topLeftCell="C6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8" sqref="D68:D69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9" width="15.421875" style="1" customWidth="1" outlineLevel="1"/>
    <col min="20" max="20" width="9.140625" style="4" customWidth="1"/>
    <col min="21" max="21" width="50.421875" style="4" customWidth="1"/>
    <col min="22" max="16384" width="8.8515625" style="4" customWidth="1"/>
  </cols>
  <sheetData>
    <row r="1" spans="1:21" ht="1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5.75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16.5" thickBot="1">
      <c r="A3" s="174" t="s">
        <v>1</v>
      </c>
      <c r="B3" s="175"/>
      <c r="C3" s="175"/>
      <c r="D3" s="175"/>
      <c r="E3" s="175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03"/>
      <c r="T3" s="176" t="s">
        <v>2</v>
      </c>
      <c r="U3" s="177"/>
    </row>
    <row r="4" spans="1:21" ht="16.5" thickBot="1">
      <c r="A4" s="182" t="s">
        <v>3</v>
      </c>
      <c r="B4" s="182" t="s">
        <v>4</v>
      </c>
      <c r="C4" s="182" t="s">
        <v>5</v>
      </c>
      <c r="D4" s="174" t="s">
        <v>6</v>
      </c>
      <c r="E4" s="175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04"/>
      <c r="T4" s="178"/>
      <c r="U4" s="179"/>
    </row>
    <row r="5" spans="1:21" ht="39" customHeight="1" thickBot="1">
      <c r="A5" s="183"/>
      <c r="B5" s="183"/>
      <c r="C5" s="183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2"/>
      <c r="T5" s="180"/>
      <c r="U5" s="181"/>
    </row>
    <row r="6" spans="1:21" ht="146.25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156</v>
      </c>
      <c r="F6" s="29" t="s">
        <v>153</v>
      </c>
      <c r="G6" s="29" t="s">
        <v>143</v>
      </c>
      <c r="H6" s="29" t="s">
        <v>149</v>
      </c>
      <c r="I6" s="29" t="s">
        <v>150</v>
      </c>
      <c r="J6" s="29" t="s">
        <v>157</v>
      </c>
      <c r="K6" s="33" t="s">
        <v>158</v>
      </c>
      <c r="L6" s="29" t="s">
        <v>159</v>
      </c>
      <c r="M6" s="33" t="s">
        <v>154</v>
      </c>
      <c r="N6" s="29" t="s">
        <v>144</v>
      </c>
      <c r="O6" s="29" t="s">
        <v>145</v>
      </c>
      <c r="P6" s="29" t="s">
        <v>146</v>
      </c>
      <c r="Q6" s="29" t="s">
        <v>147</v>
      </c>
      <c r="R6" s="29" t="s">
        <v>148</v>
      </c>
      <c r="S6" s="105" t="s">
        <v>160</v>
      </c>
      <c r="T6" s="184"/>
      <c r="U6" s="185"/>
    </row>
    <row r="7" spans="1:21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7" t="s">
        <v>10</v>
      </c>
      <c r="T7" s="139" t="s">
        <v>12</v>
      </c>
      <c r="U7" s="140"/>
    </row>
    <row r="8" spans="1:21" ht="26.25" outlineLevel="1" thickBot="1">
      <c r="A8" s="23">
        <v>2.1</v>
      </c>
      <c r="B8" s="34" t="s">
        <v>13</v>
      </c>
      <c r="C8" s="31" t="s">
        <v>10</v>
      </c>
      <c r="D8" s="31" t="s">
        <v>161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31" t="s">
        <v>10</v>
      </c>
      <c r="T8" s="165" t="s">
        <v>14</v>
      </c>
      <c r="U8" s="166"/>
    </row>
    <row r="9" spans="1:21" ht="24" customHeight="1" outlineLevel="1">
      <c r="A9" s="167">
        <v>3</v>
      </c>
      <c r="B9" s="170" t="s">
        <v>15</v>
      </c>
      <c r="C9" s="160" t="s">
        <v>10</v>
      </c>
      <c r="D9" s="160" t="s">
        <v>131</v>
      </c>
      <c r="E9" s="160" t="s">
        <v>10</v>
      </c>
      <c r="F9" s="160" t="s">
        <v>10</v>
      </c>
      <c r="G9" s="160" t="s">
        <v>10</v>
      </c>
      <c r="H9" s="160" t="s">
        <v>10</v>
      </c>
      <c r="I9" s="160" t="s">
        <v>10</v>
      </c>
      <c r="J9" s="160" t="s">
        <v>10</v>
      </c>
      <c r="K9" s="163" t="s">
        <v>10</v>
      </c>
      <c r="L9" s="160" t="s">
        <v>10</v>
      </c>
      <c r="M9" s="163" t="s">
        <v>10</v>
      </c>
      <c r="N9" s="160" t="s">
        <v>10</v>
      </c>
      <c r="O9" s="160" t="s">
        <v>10</v>
      </c>
      <c r="P9" s="160" t="s">
        <v>10</v>
      </c>
      <c r="Q9" s="160" t="s">
        <v>10</v>
      </c>
      <c r="R9" s="160" t="s">
        <v>10</v>
      </c>
      <c r="S9" s="160" t="s">
        <v>10</v>
      </c>
      <c r="T9" s="161" t="s">
        <v>16</v>
      </c>
      <c r="U9" s="162"/>
    </row>
    <row r="10" spans="1:21" ht="21" customHeight="1" outlineLevel="1">
      <c r="A10" s="168"/>
      <c r="B10" s="171"/>
      <c r="C10" s="150"/>
      <c r="D10" s="150"/>
      <c r="E10" s="150"/>
      <c r="F10" s="150"/>
      <c r="G10" s="150"/>
      <c r="H10" s="150"/>
      <c r="I10" s="150"/>
      <c r="J10" s="150"/>
      <c r="K10" s="164"/>
      <c r="L10" s="150"/>
      <c r="M10" s="164"/>
      <c r="N10" s="150"/>
      <c r="O10" s="150"/>
      <c r="P10" s="150"/>
      <c r="Q10" s="150"/>
      <c r="R10" s="150"/>
      <c r="S10" s="150"/>
      <c r="T10" s="142" t="s">
        <v>17</v>
      </c>
      <c r="U10" s="155"/>
    </row>
    <row r="11" spans="1:21" ht="30.75" customHeight="1" outlineLevel="1">
      <c r="A11" s="168"/>
      <c r="B11" s="171"/>
      <c r="C11" s="150"/>
      <c r="D11" s="150"/>
      <c r="E11" s="150"/>
      <c r="F11" s="150"/>
      <c r="G11" s="150"/>
      <c r="H11" s="150"/>
      <c r="I11" s="150"/>
      <c r="J11" s="150"/>
      <c r="K11" s="164"/>
      <c r="L11" s="150"/>
      <c r="M11" s="164"/>
      <c r="N11" s="150"/>
      <c r="O11" s="150"/>
      <c r="P11" s="150"/>
      <c r="Q11" s="150"/>
      <c r="R11" s="150"/>
      <c r="S11" s="150"/>
      <c r="T11" s="142" t="s">
        <v>18</v>
      </c>
      <c r="U11" s="155"/>
    </row>
    <row r="12" spans="1:21" ht="17.25" customHeight="1" outlineLevel="1">
      <c r="A12" s="168"/>
      <c r="B12" s="171"/>
      <c r="C12" s="150"/>
      <c r="D12" s="150"/>
      <c r="E12" s="150"/>
      <c r="F12" s="150"/>
      <c r="G12" s="150"/>
      <c r="H12" s="150"/>
      <c r="I12" s="150"/>
      <c r="J12" s="150"/>
      <c r="K12" s="164"/>
      <c r="L12" s="150"/>
      <c r="M12" s="164"/>
      <c r="N12" s="150"/>
      <c r="O12" s="150"/>
      <c r="P12" s="150"/>
      <c r="Q12" s="150"/>
      <c r="R12" s="150"/>
      <c r="S12" s="150"/>
      <c r="T12" s="142" t="s">
        <v>19</v>
      </c>
      <c r="U12" s="155"/>
    </row>
    <row r="13" spans="1:21" ht="21.75" customHeight="1" outlineLevel="1">
      <c r="A13" s="168"/>
      <c r="B13" s="171"/>
      <c r="C13" s="150"/>
      <c r="D13" s="150"/>
      <c r="E13" s="150"/>
      <c r="F13" s="150"/>
      <c r="G13" s="150"/>
      <c r="H13" s="150"/>
      <c r="I13" s="150"/>
      <c r="J13" s="150"/>
      <c r="K13" s="164"/>
      <c r="L13" s="150"/>
      <c r="M13" s="164"/>
      <c r="N13" s="150"/>
      <c r="O13" s="150"/>
      <c r="P13" s="150"/>
      <c r="Q13" s="150"/>
      <c r="R13" s="150"/>
      <c r="S13" s="150"/>
      <c r="T13" s="142" t="s">
        <v>20</v>
      </c>
      <c r="U13" s="155"/>
    </row>
    <row r="14" spans="1:21" ht="15.75" customHeight="1" outlineLevel="1">
      <c r="A14" s="168"/>
      <c r="B14" s="171"/>
      <c r="C14" s="150"/>
      <c r="D14" s="150"/>
      <c r="E14" s="150"/>
      <c r="F14" s="150"/>
      <c r="G14" s="150"/>
      <c r="H14" s="150"/>
      <c r="I14" s="150"/>
      <c r="J14" s="150"/>
      <c r="K14" s="164"/>
      <c r="L14" s="150"/>
      <c r="M14" s="164"/>
      <c r="N14" s="150"/>
      <c r="O14" s="150"/>
      <c r="P14" s="150"/>
      <c r="Q14" s="150"/>
      <c r="R14" s="150"/>
      <c r="S14" s="150"/>
      <c r="T14" s="142" t="s">
        <v>21</v>
      </c>
      <c r="U14" s="155"/>
    </row>
    <row r="15" spans="1:21" ht="112.5" customHeight="1" outlineLevel="1" thickBot="1">
      <c r="A15" s="169"/>
      <c r="B15" s="171"/>
      <c r="C15" s="150"/>
      <c r="D15" s="150"/>
      <c r="E15" s="150"/>
      <c r="F15" s="150"/>
      <c r="G15" s="150"/>
      <c r="H15" s="150"/>
      <c r="I15" s="150"/>
      <c r="J15" s="150"/>
      <c r="K15" s="164"/>
      <c r="L15" s="150"/>
      <c r="M15" s="164"/>
      <c r="N15" s="150"/>
      <c r="O15" s="150"/>
      <c r="P15" s="150"/>
      <c r="Q15" s="150"/>
      <c r="R15" s="150"/>
      <c r="S15" s="150"/>
      <c r="T15" s="142" t="s">
        <v>22</v>
      </c>
      <c r="U15" s="155"/>
    </row>
    <row r="16" spans="1:21" ht="50.25" customHeight="1" outlineLevel="1" thickBot="1">
      <c r="A16" s="21">
        <v>4</v>
      </c>
      <c r="B16" s="46" t="s">
        <v>23</v>
      </c>
      <c r="C16" s="20" t="s">
        <v>10</v>
      </c>
      <c r="D16" s="20" t="s">
        <v>152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06" t="s">
        <v>10</v>
      </c>
      <c r="T16" s="142" t="s">
        <v>24</v>
      </c>
      <c r="U16" s="155"/>
    </row>
    <row r="17" spans="1:21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06" t="s">
        <v>10</v>
      </c>
      <c r="T17" s="156"/>
      <c r="U17" s="157"/>
    </row>
    <row r="18" spans="1:21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06">
        <v>2018</v>
      </c>
      <c r="T18" s="142" t="s">
        <v>27</v>
      </c>
      <c r="U18" s="155"/>
    </row>
    <row r="19" spans="1:21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06">
        <v>2022</v>
      </c>
      <c r="T19" s="142" t="s">
        <v>29</v>
      </c>
      <c r="U19" s="155"/>
    </row>
    <row r="20" spans="1:21" ht="109.5" customHeight="1" outlineLevel="1" thickBot="1">
      <c r="A20" s="24">
        <v>8</v>
      </c>
      <c r="B20" s="69" t="s">
        <v>30</v>
      </c>
      <c r="C20" s="70" t="s">
        <v>31</v>
      </c>
      <c r="D20" s="96">
        <f>E20+F20+G20+H20+I20+J20+K20+L20+M20+N20+O20+P20+Q20+R20+S20</f>
        <v>467640.64</v>
      </c>
      <c r="E20" s="97">
        <v>8712.88</v>
      </c>
      <c r="F20" s="97">
        <v>39757.97</v>
      </c>
      <c r="G20" s="97">
        <v>47930.88</v>
      </c>
      <c r="H20" s="97">
        <v>108259.06</v>
      </c>
      <c r="I20" s="97">
        <v>19802.19</v>
      </c>
      <c r="J20" s="97">
        <v>33662.47</v>
      </c>
      <c r="K20" s="96">
        <v>23014.69</v>
      </c>
      <c r="L20" s="97">
        <v>30042.95</v>
      </c>
      <c r="M20" s="96">
        <v>81011.4</v>
      </c>
      <c r="N20" s="97">
        <v>16232.11</v>
      </c>
      <c r="O20" s="97">
        <v>2658.2</v>
      </c>
      <c r="P20" s="97">
        <v>11661.08</v>
      </c>
      <c r="Q20" s="97">
        <v>1605.74</v>
      </c>
      <c r="R20" s="97">
        <v>32040.09</v>
      </c>
      <c r="S20" s="97">
        <v>11248.93</v>
      </c>
      <c r="T20" s="158" t="s">
        <v>32</v>
      </c>
      <c r="U20" s="159"/>
    </row>
    <row r="21" spans="1:21" ht="52.5" customHeight="1" outlineLevel="1">
      <c r="A21" s="150">
        <v>8.1</v>
      </c>
      <c r="B21" s="151" t="s">
        <v>155</v>
      </c>
      <c r="C21" s="152" t="s">
        <v>31</v>
      </c>
      <c r="D21" s="153">
        <f>E21+F21+G21+H21+I21+J21+K21+L21+M21+N21+O21+P21+Q21+R21+S21</f>
        <v>30030.460000000003</v>
      </c>
      <c r="E21" s="149">
        <f>E23</f>
        <v>4486.38</v>
      </c>
      <c r="F21" s="149">
        <f aca="true" t="shared" si="0" ref="F21:R21">F23</f>
        <v>0</v>
      </c>
      <c r="G21" s="149">
        <f t="shared" si="0"/>
        <v>0</v>
      </c>
      <c r="H21" s="149">
        <f t="shared" si="0"/>
        <v>0</v>
      </c>
      <c r="I21" s="149">
        <f t="shared" si="0"/>
        <v>0</v>
      </c>
      <c r="J21" s="149">
        <f t="shared" si="0"/>
        <v>2662.0699999999997</v>
      </c>
      <c r="K21" s="149">
        <f t="shared" si="0"/>
        <v>612.11</v>
      </c>
      <c r="L21" s="149">
        <f t="shared" si="0"/>
        <v>4336.89</v>
      </c>
      <c r="M21" s="149">
        <f t="shared" si="0"/>
        <v>6136.7699999999995</v>
      </c>
      <c r="N21" s="149">
        <f t="shared" si="0"/>
        <v>0</v>
      </c>
      <c r="O21" s="149">
        <f t="shared" si="0"/>
        <v>0</v>
      </c>
      <c r="P21" s="149">
        <f t="shared" si="0"/>
        <v>0</v>
      </c>
      <c r="Q21" s="149">
        <f t="shared" si="0"/>
        <v>0</v>
      </c>
      <c r="R21" s="149">
        <f t="shared" si="0"/>
        <v>547.31</v>
      </c>
      <c r="S21" s="149">
        <f>S23</f>
        <v>11248.93</v>
      </c>
      <c r="T21" s="145" t="s">
        <v>151</v>
      </c>
      <c r="U21" s="145"/>
    </row>
    <row r="22" spans="1:21" ht="51" customHeight="1" outlineLevel="1">
      <c r="A22" s="150"/>
      <c r="B22" s="147"/>
      <c r="C22" s="150"/>
      <c r="D22" s="154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42" t="s">
        <v>33</v>
      </c>
      <c r="U22" s="142"/>
    </row>
    <row r="23" spans="1:21" ht="22.5" customHeight="1" outlineLevel="1">
      <c r="A23" s="146" t="s">
        <v>34</v>
      </c>
      <c r="B23" s="147" t="s">
        <v>35</v>
      </c>
      <c r="C23" s="148" t="s">
        <v>31</v>
      </c>
      <c r="D23" s="95">
        <f>E23+F23+G23+H23+I23+J23+K23+L23+M23+N23+O23+P23+Q23+R23+S23</f>
        <v>30030.460000000003</v>
      </c>
      <c r="E23" s="93">
        <f>E24+E25+E26+E27+E28+E29+E30+E31+E32+E33+E34+E35</f>
        <v>4486.38</v>
      </c>
      <c r="F23" s="94">
        <f aca="true" t="shared" si="1" ref="F23:S23">F24+F25+F26+F27+F28+F29+F30+F31+F32+F33+F34+F35</f>
        <v>0</v>
      </c>
      <c r="G23" s="94">
        <f t="shared" si="1"/>
        <v>0</v>
      </c>
      <c r="H23" s="94">
        <f t="shared" si="1"/>
        <v>0</v>
      </c>
      <c r="I23" s="94">
        <f t="shared" si="1"/>
        <v>0</v>
      </c>
      <c r="J23" s="94">
        <f t="shared" si="1"/>
        <v>2662.0699999999997</v>
      </c>
      <c r="K23" s="94">
        <f t="shared" si="1"/>
        <v>612.11</v>
      </c>
      <c r="L23" s="94">
        <f t="shared" si="1"/>
        <v>4336.89</v>
      </c>
      <c r="M23" s="94">
        <f t="shared" si="1"/>
        <v>6136.7699999999995</v>
      </c>
      <c r="N23" s="94">
        <f t="shared" si="1"/>
        <v>0</v>
      </c>
      <c r="O23" s="94">
        <f t="shared" si="1"/>
        <v>0</v>
      </c>
      <c r="P23" s="94">
        <f t="shared" si="1"/>
        <v>0</v>
      </c>
      <c r="Q23" s="94">
        <f t="shared" si="1"/>
        <v>0</v>
      </c>
      <c r="R23" s="94">
        <f t="shared" si="1"/>
        <v>547.31</v>
      </c>
      <c r="S23" s="94">
        <f t="shared" si="1"/>
        <v>11248.93</v>
      </c>
      <c r="T23" s="141" t="s">
        <v>36</v>
      </c>
      <c r="U23" s="142"/>
    </row>
    <row r="24" spans="1:21" ht="18.75" customHeight="1" outlineLevel="1">
      <c r="A24" s="146"/>
      <c r="B24" s="147"/>
      <c r="C24" s="148"/>
      <c r="D24" s="95">
        <f aca="true" t="shared" si="2" ref="D24:D35">E24+F24+G24+H24+I24+J24+K24+L24+M24+N24+O24+P24+Q24+R24+S24</f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141" t="s">
        <v>37</v>
      </c>
      <c r="U24" s="142"/>
    </row>
    <row r="25" spans="1:21" ht="18.75" customHeight="1" outlineLevel="1">
      <c r="A25" s="146"/>
      <c r="B25" s="147"/>
      <c r="C25" s="148"/>
      <c r="D25" s="95">
        <f t="shared" si="2"/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141" t="s">
        <v>38</v>
      </c>
      <c r="U25" s="142"/>
    </row>
    <row r="26" spans="1:21" ht="18.75" customHeight="1" outlineLevel="1">
      <c r="A26" s="146"/>
      <c r="B26" s="147"/>
      <c r="C26" s="148"/>
      <c r="D26" s="95">
        <f t="shared" si="2"/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5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141" t="s">
        <v>39</v>
      </c>
      <c r="U26" s="142"/>
    </row>
    <row r="27" spans="1:21" ht="18.75" customHeight="1" outlineLevel="1">
      <c r="A27" s="146"/>
      <c r="B27" s="147"/>
      <c r="C27" s="148"/>
      <c r="D27" s="95">
        <f t="shared" si="2"/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141" t="s">
        <v>40</v>
      </c>
      <c r="U27" s="142"/>
    </row>
    <row r="28" spans="1:21" ht="18.75" customHeight="1" outlineLevel="1">
      <c r="A28" s="146"/>
      <c r="B28" s="147"/>
      <c r="C28" s="148"/>
      <c r="D28" s="95">
        <f t="shared" si="2"/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141" t="s">
        <v>41</v>
      </c>
      <c r="U28" s="142"/>
    </row>
    <row r="29" spans="1:21" ht="18.75" customHeight="1" outlineLevel="1">
      <c r="A29" s="146"/>
      <c r="B29" s="147"/>
      <c r="C29" s="148"/>
      <c r="D29" s="95">
        <f t="shared" si="2"/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141" t="s">
        <v>42</v>
      </c>
      <c r="U29" s="142"/>
    </row>
    <row r="30" spans="1:21" ht="18.75" customHeight="1" outlineLevel="1">
      <c r="A30" s="146"/>
      <c r="B30" s="147"/>
      <c r="C30" s="148"/>
      <c r="D30" s="95">
        <f t="shared" si="2"/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141" t="s">
        <v>43</v>
      </c>
      <c r="U30" s="142"/>
    </row>
    <row r="31" spans="1:21" ht="18.75" customHeight="1" outlineLevel="1">
      <c r="A31" s="146"/>
      <c r="B31" s="147"/>
      <c r="C31" s="148"/>
      <c r="D31" s="95">
        <f t="shared" si="2"/>
        <v>3059.4500000000003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1267.29</v>
      </c>
      <c r="K31" s="95">
        <v>612.11</v>
      </c>
      <c r="L31" s="94">
        <v>0</v>
      </c>
      <c r="M31" s="94">
        <v>632.74</v>
      </c>
      <c r="N31" s="94">
        <v>0</v>
      </c>
      <c r="O31" s="94">
        <v>0</v>
      </c>
      <c r="P31" s="94">
        <v>0</v>
      </c>
      <c r="Q31" s="94">
        <v>0</v>
      </c>
      <c r="R31" s="94">
        <v>547.31</v>
      </c>
      <c r="S31" s="94">
        <v>0</v>
      </c>
      <c r="T31" s="141" t="s">
        <v>44</v>
      </c>
      <c r="U31" s="142"/>
    </row>
    <row r="32" spans="1:21" ht="18.75" customHeight="1" outlineLevel="1">
      <c r="A32" s="146"/>
      <c r="B32" s="147"/>
      <c r="C32" s="148"/>
      <c r="D32" s="95">
        <f t="shared" si="2"/>
        <v>11235.7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1394.78</v>
      </c>
      <c r="K32" s="95">
        <v>0</v>
      </c>
      <c r="L32" s="94">
        <v>4336.89</v>
      </c>
      <c r="M32" s="94">
        <v>5504.03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141" t="s">
        <v>45</v>
      </c>
      <c r="U32" s="142"/>
    </row>
    <row r="33" spans="1:21" ht="18.75" customHeight="1" outlineLevel="1">
      <c r="A33" s="146"/>
      <c r="B33" s="147"/>
      <c r="C33" s="148"/>
      <c r="D33" s="95">
        <f t="shared" si="2"/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141" t="s">
        <v>46</v>
      </c>
      <c r="U33" s="142"/>
    </row>
    <row r="34" spans="1:21" ht="18.75" customHeight="1" outlineLevel="1">
      <c r="A34" s="146"/>
      <c r="B34" s="147"/>
      <c r="C34" s="148"/>
      <c r="D34" s="95">
        <f t="shared" si="2"/>
        <v>15735.310000000001</v>
      </c>
      <c r="E34" s="94">
        <v>4486.38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108">
        <v>11248.93</v>
      </c>
      <c r="T34" s="141" t="s">
        <v>47</v>
      </c>
      <c r="U34" s="142"/>
    </row>
    <row r="35" spans="1:21" ht="18.75" customHeight="1" outlineLevel="1">
      <c r="A35" s="146"/>
      <c r="B35" s="147"/>
      <c r="C35" s="148"/>
      <c r="D35" s="95">
        <f t="shared" si="2"/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5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141" t="s">
        <v>48</v>
      </c>
      <c r="U35" s="142"/>
    </row>
    <row r="36" spans="1:21" ht="42" customHeight="1" outlineLevel="1">
      <c r="A36" s="146"/>
      <c r="B36" s="147"/>
      <c r="C36" s="148"/>
      <c r="D36" s="72"/>
      <c r="E36" s="35"/>
      <c r="F36" s="36"/>
      <c r="G36" s="74"/>
      <c r="H36" s="74"/>
      <c r="I36" s="74"/>
      <c r="J36" s="74"/>
      <c r="K36" s="37"/>
      <c r="L36" s="74"/>
      <c r="M36" s="37"/>
      <c r="N36" s="74"/>
      <c r="O36" s="74"/>
      <c r="P36" s="35"/>
      <c r="Q36" s="74"/>
      <c r="R36" s="74"/>
      <c r="S36" s="35"/>
      <c r="T36" s="141" t="s">
        <v>49</v>
      </c>
      <c r="U36" s="142"/>
    </row>
    <row r="37" spans="1:21" ht="36" customHeight="1" thickBot="1">
      <c r="A37" s="23">
        <v>9</v>
      </c>
      <c r="B37" s="81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07"/>
      <c r="T37" s="143"/>
      <c r="U37" s="144"/>
    </row>
    <row r="38" spans="1:21" ht="23.25" customHeight="1" thickBot="1">
      <c r="A38" s="23">
        <v>9.1</v>
      </c>
      <c r="B38" s="82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07"/>
      <c r="T38" s="133"/>
      <c r="U38" s="134"/>
    </row>
    <row r="39" spans="1:21" ht="23.25" customHeight="1" thickBot="1">
      <c r="A39" s="71" t="s">
        <v>52</v>
      </c>
      <c r="B39" s="83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07"/>
      <c r="T39" s="133"/>
      <c r="U39" s="134"/>
    </row>
    <row r="40" spans="1:21" ht="23.25" customHeight="1" thickBot="1">
      <c r="A40" s="71" t="s">
        <v>55</v>
      </c>
      <c r="B40" s="83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07"/>
      <c r="T40" s="133"/>
      <c r="U40" s="134"/>
    </row>
    <row r="41" spans="1:21" ht="15" thickBot="1">
      <c r="A41" s="23">
        <v>9.2</v>
      </c>
      <c r="B41" s="82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07"/>
      <c r="T41" s="133"/>
      <c r="U41" s="134"/>
    </row>
    <row r="42" spans="1:21" ht="67.5" customHeight="1" thickBot="1">
      <c r="A42" s="71" t="s">
        <v>58</v>
      </c>
      <c r="B42" s="83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07"/>
      <c r="T42" s="139" t="s">
        <v>60</v>
      </c>
      <c r="U42" s="140"/>
    </row>
    <row r="43" spans="1:21" ht="69" customHeight="1" thickBot="1">
      <c r="A43" s="71" t="s">
        <v>61</v>
      </c>
      <c r="B43" s="83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07"/>
      <c r="T43" s="139" t="s">
        <v>62</v>
      </c>
      <c r="U43" s="140"/>
    </row>
    <row r="44" spans="1:21" ht="43.5" customHeight="1" thickBot="1">
      <c r="A44" s="23">
        <v>9.3</v>
      </c>
      <c r="B44" s="82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07"/>
      <c r="T44" s="133"/>
      <c r="U44" s="134"/>
    </row>
    <row r="45" spans="1:21" ht="44.25" customHeight="1" thickBot="1">
      <c r="A45" s="71" t="s">
        <v>64</v>
      </c>
      <c r="B45" s="83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07"/>
      <c r="T45" s="139" t="s">
        <v>66</v>
      </c>
      <c r="U45" s="140"/>
    </row>
    <row r="46" spans="1:21" ht="39" customHeight="1" thickBot="1">
      <c r="A46" s="71" t="s">
        <v>67</v>
      </c>
      <c r="B46" s="83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07"/>
      <c r="T46" s="139" t="s">
        <v>68</v>
      </c>
      <c r="U46" s="140"/>
    </row>
    <row r="47" spans="1:21" ht="44.25" customHeight="1" thickBot="1">
      <c r="A47" s="23">
        <v>9.4</v>
      </c>
      <c r="B47" s="82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07"/>
      <c r="T47" s="133"/>
      <c r="U47" s="134"/>
    </row>
    <row r="48" spans="1:21" ht="42" customHeight="1" thickBot="1">
      <c r="A48" s="71" t="s">
        <v>71</v>
      </c>
      <c r="B48" s="83" t="s">
        <v>53</v>
      </c>
      <c r="C48" s="17" t="s">
        <v>70</v>
      </c>
      <c r="D48" s="17">
        <v>12.77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07"/>
      <c r="T48" s="139" t="s">
        <v>72</v>
      </c>
      <c r="U48" s="140"/>
    </row>
    <row r="49" spans="1:21" ht="46.5" customHeight="1" thickBot="1">
      <c r="A49" s="71" t="s">
        <v>73</v>
      </c>
      <c r="B49" s="83" t="s">
        <v>56</v>
      </c>
      <c r="C49" s="17" t="s">
        <v>70</v>
      </c>
      <c r="D49" s="17">
        <v>7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07"/>
      <c r="T49" s="139" t="s">
        <v>74</v>
      </c>
      <c r="U49" s="140"/>
    </row>
    <row r="50" spans="1:21" ht="57.75" customHeight="1" thickBot="1">
      <c r="A50" s="23">
        <v>9.5</v>
      </c>
      <c r="B50" s="82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07"/>
      <c r="T50" s="133"/>
      <c r="U50" s="134"/>
    </row>
    <row r="51" spans="1:21" ht="24.75" customHeight="1" thickBot="1">
      <c r="A51" s="71" t="s">
        <v>76</v>
      </c>
      <c r="B51" s="83" t="s">
        <v>53</v>
      </c>
      <c r="C51" s="17" t="s">
        <v>70</v>
      </c>
      <c r="D51" s="17">
        <v>66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07"/>
      <c r="T51" s="133"/>
      <c r="U51" s="134"/>
    </row>
    <row r="52" spans="1:21" ht="24.75" customHeight="1" thickBot="1">
      <c r="A52" s="71" t="s">
        <v>77</v>
      </c>
      <c r="B52" s="83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07"/>
      <c r="T52" s="133"/>
      <c r="U52" s="134"/>
    </row>
    <row r="53" spans="1:21" ht="48" customHeight="1" thickBot="1">
      <c r="A53" s="23">
        <v>9.6</v>
      </c>
      <c r="B53" s="82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07"/>
      <c r="T53" s="133"/>
      <c r="U53" s="134"/>
    </row>
    <row r="54" spans="1:21" ht="57.75" customHeight="1" thickBot="1">
      <c r="A54" s="71" t="s">
        <v>80</v>
      </c>
      <c r="B54" s="83" t="s">
        <v>53</v>
      </c>
      <c r="C54" s="17" t="s">
        <v>79</v>
      </c>
      <c r="D54" s="17">
        <v>195360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07"/>
      <c r="T54" s="139" t="s">
        <v>81</v>
      </c>
      <c r="U54" s="140"/>
    </row>
    <row r="55" spans="1:21" ht="57.75" customHeight="1" thickBot="1">
      <c r="A55" s="71" t="s">
        <v>82</v>
      </c>
      <c r="B55" s="83" t="s">
        <v>56</v>
      </c>
      <c r="C55" s="17" t="s">
        <v>79</v>
      </c>
      <c r="D55" s="17">
        <v>195360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07"/>
      <c r="T55" s="139" t="s">
        <v>83</v>
      </c>
      <c r="U55" s="140"/>
    </row>
    <row r="56" spans="1:21" ht="32.25" customHeight="1" thickBot="1">
      <c r="A56" s="23">
        <v>9.7</v>
      </c>
      <c r="B56" s="82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07"/>
      <c r="T56" s="133"/>
      <c r="U56" s="134"/>
    </row>
    <row r="57" spans="1:21" ht="45" customHeight="1" thickBot="1">
      <c r="A57" s="71" t="s">
        <v>86</v>
      </c>
      <c r="B57" s="83" t="s">
        <v>53</v>
      </c>
      <c r="C57" s="17" t="s">
        <v>85</v>
      </c>
      <c r="D57" s="17" t="s">
        <v>10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07"/>
      <c r="T57" s="139" t="s">
        <v>87</v>
      </c>
      <c r="U57" s="140"/>
    </row>
    <row r="58" spans="1:21" ht="50.25" customHeight="1" thickBot="1">
      <c r="A58" s="71" t="s">
        <v>88</v>
      </c>
      <c r="B58" s="83" t="s">
        <v>56</v>
      </c>
      <c r="C58" s="17" t="s">
        <v>85</v>
      </c>
      <c r="D58" s="17" t="s">
        <v>10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07"/>
      <c r="T58" s="139" t="s">
        <v>89</v>
      </c>
      <c r="U58" s="140"/>
    </row>
    <row r="59" spans="1:21" ht="41.25" customHeight="1" thickBot="1">
      <c r="A59" s="23">
        <v>9.8</v>
      </c>
      <c r="B59" s="82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07"/>
      <c r="T59" s="133"/>
      <c r="U59" s="134"/>
    </row>
    <row r="60" spans="1:21" ht="57.75" customHeight="1" thickBot="1">
      <c r="A60" s="71" t="s">
        <v>91</v>
      </c>
      <c r="B60" s="83" t="s">
        <v>53</v>
      </c>
      <c r="C60" s="17" t="s">
        <v>92</v>
      </c>
      <c r="D60" s="75">
        <v>0.82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>
        <v>0.82</v>
      </c>
      <c r="S60" s="107"/>
      <c r="T60" s="139" t="s">
        <v>93</v>
      </c>
      <c r="U60" s="140"/>
    </row>
    <row r="61" spans="1:21" ht="40.5" customHeight="1" thickBot="1">
      <c r="A61" s="71" t="s">
        <v>94</v>
      </c>
      <c r="B61" s="83" t="s">
        <v>56</v>
      </c>
      <c r="C61" s="17" t="s">
        <v>92</v>
      </c>
      <c r="D61" s="17">
        <v>0.94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>
        <v>0.94</v>
      </c>
      <c r="S61" s="107"/>
      <c r="T61" s="139" t="s">
        <v>95</v>
      </c>
      <c r="U61" s="140"/>
    </row>
    <row r="62" spans="1:21" ht="28.5" customHeight="1" thickBot="1">
      <c r="A62" s="23">
        <v>9.9</v>
      </c>
      <c r="B62" s="82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07"/>
      <c r="T62" s="133"/>
      <c r="U62" s="134"/>
    </row>
    <row r="63" spans="1:21" ht="49.5" customHeight="1" thickBot="1">
      <c r="A63" s="71" t="s">
        <v>97</v>
      </c>
      <c r="B63" s="83" t="s">
        <v>53</v>
      </c>
      <c r="C63" s="17" t="s">
        <v>98</v>
      </c>
      <c r="D63" s="102">
        <v>1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0.8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07"/>
      <c r="T63" s="139" t="s">
        <v>99</v>
      </c>
      <c r="U63" s="140"/>
    </row>
    <row r="64" spans="1:21" ht="45.75" customHeight="1" thickBot="1">
      <c r="A64" s="71" t="s">
        <v>100</v>
      </c>
      <c r="B64" s="83" t="s">
        <v>56</v>
      </c>
      <c r="C64" s="17" t="s">
        <v>98</v>
      </c>
      <c r="D64" s="102">
        <v>0.3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0.3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07"/>
      <c r="T64" s="139" t="s">
        <v>101</v>
      </c>
      <c r="U64" s="140"/>
    </row>
    <row r="65" spans="1:21" s="49" customFormat="1" ht="40.5" customHeight="1" thickBot="1">
      <c r="A65" s="79">
        <v>9.1</v>
      </c>
      <c r="B65" s="82" t="s">
        <v>102</v>
      </c>
      <c r="C65" s="47" t="s">
        <v>103</v>
      </c>
      <c r="D65" s="4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09"/>
      <c r="T65" s="124" t="s">
        <v>104</v>
      </c>
      <c r="U65" s="125"/>
    </row>
    <row r="66" spans="1:21" s="49" customFormat="1" ht="36" customHeight="1">
      <c r="A66" s="135" t="s">
        <v>105</v>
      </c>
      <c r="B66" s="137" t="s">
        <v>53</v>
      </c>
      <c r="C66" s="116" t="s">
        <v>103</v>
      </c>
      <c r="D66" s="116">
        <v>31825</v>
      </c>
      <c r="E66" s="116" t="s">
        <v>10</v>
      </c>
      <c r="F66" s="116" t="s">
        <v>10</v>
      </c>
      <c r="G66" s="116" t="s">
        <v>10</v>
      </c>
      <c r="H66" s="116" t="s">
        <v>10</v>
      </c>
      <c r="I66" s="116" t="s">
        <v>10</v>
      </c>
      <c r="J66" s="116" t="s">
        <v>10</v>
      </c>
      <c r="K66" s="116" t="s">
        <v>10</v>
      </c>
      <c r="L66" s="116" t="s">
        <v>10</v>
      </c>
      <c r="M66" s="116" t="s">
        <v>10</v>
      </c>
      <c r="N66" s="116" t="s">
        <v>10</v>
      </c>
      <c r="O66" s="116" t="s">
        <v>10</v>
      </c>
      <c r="P66" s="116" t="s">
        <v>10</v>
      </c>
      <c r="Q66" s="116" t="s">
        <v>10</v>
      </c>
      <c r="R66" s="116" t="s">
        <v>10</v>
      </c>
      <c r="S66" s="110"/>
      <c r="T66" s="126" t="s">
        <v>106</v>
      </c>
      <c r="U66" s="127"/>
    </row>
    <row r="67" spans="1:21" s="49" customFormat="1" ht="46.5" customHeight="1" thickBot="1">
      <c r="A67" s="136"/>
      <c r="B67" s="138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1"/>
      <c r="T67" s="131" t="s">
        <v>107</v>
      </c>
      <c r="U67" s="132"/>
    </row>
    <row r="68" spans="1:21" s="49" customFormat="1" ht="37.5" customHeight="1">
      <c r="A68" s="135" t="s">
        <v>108</v>
      </c>
      <c r="B68" s="137" t="s">
        <v>56</v>
      </c>
      <c r="C68" s="116" t="s">
        <v>103</v>
      </c>
      <c r="D68" s="116">
        <v>23981.43</v>
      </c>
      <c r="E68" s="116" t="s">
        <v>10</v>
      </c>
      <c r="F68" s="116" t="s">
        <v>10</v>
      </c>
      <c r="G68" s="116" t="s">
        <v>10</v>
      </c>
      <c r="H68" s="116" t="s">
        <v>10</v>
      </c>
      <c r="I68" s="116" t="s">
        <v>10</v>
      </c>
      <c r="J68" s="116" t="s">
        <v>10</v>
      </c>
      <c r="K68" s="116" t="s">
        <v>10</v>
      </c>
      <c r="L68" s="116" t="s">
        <v>10</v>
      </c>
      <c r="M68" s="116" t="s">
        <v>10</v>
      </c>
      <c r="N68" s="116" t="s">
        <v>10</v>
      </c>
      <c r="O68" s="116" t="s">
        <v>10</v>
      </c>
      <c r="P68" s="116" t="s">
        <v>10</v>
      </c>
      <c r="Q68" s="116" t="s">
        <v>10</v>
      </c>
      <c r="R68" s="116" t="s">
        <v>10</v>
      </c>
      <c r="S68" s="110"/>
      <c r="T68" s="126" t="s">
        <v>109</v>
      </c>
      <c r="U68" s="127"/>
    </row>
    <row r="69" spans="1:21" s="49" customFormat="1" ht="43.5" customHeight="1" thickBot="1">
      <c r="A69" s="136"/>
      <c r="B69" s="138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1"/>
      <c r="T69" s="131" t="s">
        <v>107</v>
      </c>
      <c r="U69" s="132"/>
    </row>
    <row r="70" spans="1:21" ht="30.75" customHeight="1" thickBot="1">
      <c r="A70" s="23">
        <v>10</v>
      </c>
      <c r="B70" s="81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07"/>
      <c r="T70" s="133"/>
      <c r="U70" s="134"/>
    </row>
    <row r="71" spans="1:21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23355.93</v>
      </c>
      <c r="E71" s="55">
        <f>E72+E73+E74+E75</f>
        <v>3808.8500000000004</v>
      </c>
      <c r="F71" s="55">
        <f aca="true" t="shared" si="3" ref="F71:S71">F72+F73+F74+F75</f>
        <v>0</v>
      </c>
      <c r="G71" s="55">
        <f t="shared" si="3"/>
        <v>1581.4299999999998</v>
      </c>
      <c r="H71" s="55">
        <f t="shared" si="3"/>
        <v>0</v>
      </c>
      <c r="I71" s="55">
        <f t="shared" si="3"/>
        <v>0</v>
      </c>
      <c r="J71" s="55">
        <f t="shared" si="3"/>
        <v>2662.0700000000015</v>
      </c>
      <c r="K71" s="80">
        <f t="shared" si="3"/>
        <v>641.67</v>
      </c>
      <c r="L71" s="55">
        <f t="shared" si="3"/>
        <v>4316.64</v>
      </c>
      <c r="M71" s="80">
        <f t="shared" si="3"/>
        <v>9797.96</v>
      </c>
      <c r="N71" s="55">
        <f t="shared" si="3"/>
        <v>0</v>
      </c>
      <c r="O71" s="54">
        <f t="shared" si="3"/>
        <v>0</v>
      </c>
      <c r="P71" s="55">
        <f t="shared" si="3"/>
        <v>0</v>
      </c>
      <c r="Q71" s="55">
        <f t="shared" si="3"/>
        <v>0</v>
      </c>
      <c r="R71" s="55">
        <f t="shared" si="3"/>
        <v>547.3100000000001</v>
      </c>
      <c r="S71" s="55">
        <f t="shared" si="3"/>
        <v>0</v>
      </c>
      <c r="T71" s="124" t="s">
        <v>112</v>
      </c>
      <c r="U71" s="125"/>
    </row>
    <row r="72" spans="1:21" s="49" customFormat="1" ht="45.75" customHeight="1" thickBot="1">
      <c r="A72" s="50" t="s">
        <v>113</v>
      </c>
      <c r="B72" s="56" t="s">
        <v>114</v>
      </c>
      <c r="C72" s="47" t="s">
        <v>31</v>
      </c>
      <c r="D72" s="75">
        <f>E72+F72+G72+H72+I72+J72+K72+L72+M72+M72+N72+O72+P72+Q72+R72</f>
        <v>16467.02</v>
      </c>
      <c r="E72" s="75">
        <f>E89</f>
        <v>268.03</v>
      </c>
      <c r="F72" s="75">
        <f aca="true" t="shared" si="4" ref="F72:S72">F89</f>
        <v>0</v>
      </c>
      <c r="G72" s="75">
        <f t="shared" si="4"/>
        <v>0</v>
      </c>
      <c r="H72" s="75">
        <f t="shared" si="4"/>
        <v>0</v>
      </c>
      <c r="I72" s="75">
        <f t="shared" si="4"/>
        <v>0</v>
      </c>
      <c r="J72" s="75">
        <f t="shared" si="4"/>
        <v>14346.630000000001</v>
      </c>
      <c r="K72" s="75">
        <f t="shared" si="4"/>
        <v>1284.4</v>
      </c>
      <c r="L72" s="75">
        <f t="shared" si="4"/>
        <v>0</v>
      </c>
      <c r="M72" s="75">
        <f t="shared" si="4"/>
        <v>0</v>
      </c>
      <c r="N72" s="75">
        <f t="shared" si="4"/>
        <v>0</v>
      </c>
      <c r="O72" s="75">
        <f t="shared" si="4"/>
        <v>0</v>
      </c>
      <c r="P72" s="75">
        <f t="shared" si="4"/>
        <v>0</v>
      </c>
      <c r="Q72" s="75">
        <f t="shared" si="4"/>
        <v>0</v>
      </c>
      <c r="R72" s="75">
        <f t="shared" si="4"/>
        <v>567.96</v>
      </c>
      <c r="S72" s="75">
        <f t="shared" si="4"/>
        <v>0</v>
      </c>
      <c r="T72" s="124" t="s">
        <v>115</v>
      </c>
      <c r="U72" s="125"/>
    </row>
    <row r="73" spans="1:21" s="49" customFormat="1" ht="44.25" customHeight="1" thickBot="1">
      <c r="A73" s="50" t="s">
        <v>116</v>
      </c>
      <c r="B73" s="56" t="s">
        <v>117</v>
      </c>
      <c r="C73" s="47" t="s">
        <v>31</v>
      </c>
      <c r="D73" s="75">
        <f>E73+F73+G73+H73+I73+J73+K73+L73+M73+M73+N73+O73+P73+Q73+R73</f>
        <v>1040.78</v>
      </c>
      <c r="E73" s="75">
        <f>E96</f>
        <v>80.64</v>
      </c>
      <c r="F73" s="75">
        <f aca="true" t="shared" si="5" ref="F73:S73">F96</f>
        <v>0</v>
      </c>
      <c r="G73" s="75">
        <f t="shared" si="5"/>
        <v>113.38</v>
      </c>
      <c r="H73" s="75">
        <f t="shared" si="5"/>
        <v>0</v>
      </c>
      <c r="I73" s="75">
        <f t="shared" si="5"/>
        <v>0</v>
      </c>
      <c r="J73" s="75">
        <f t="shared" si="5"/>
        <v>-1775.7400000000002</v>
      </c>
      <c r="K73" s="75">
        <f t="shared" si="5"/>
        <v>-17.11</v>
      </c>
      <c r="L73" s="75">
        <f t="shared" si="5"/>
        <v>2660.26</v>
      </c>
      <c r="M73" s="75">
        <f t="shared" si="5"/>
        <v>0</v>
      </c>
      <c r="N73" s="75">
        <f t="shared" si="5"/>
        <v>0</v>
      </c>
      <c r="O73" s="75">
        <f t="shared" si="5"/>
        <v>0</v>
      </c>
      <c r="P73" s="75">
        <f t="shared" si="5"/>
        <v>0</v>
      </c>
      <c r="Q73" s="75">
        <f t="shared" si="5"/>
        <v>0</v>
      </c>
      <c r="R73" s="75">
        <f t="shared" si="5"/>
        <v>-20.65</v>
      </c>
      <c r="S73" s="75">
        <f t="shared" si="5"/>
        <v>0</v>
      </c>
      <c r="T73" s="124" t="s">
        <v>118</v>
      </c>
      <c r="U73" s="125"/>
    </row>
    <row r="74" spans="1:21" s="49" customFormat="1" ht="48" customHeight="1" thickBot="1">
      <c r="A74" s="50" t="s">
        <v>119</v>
      </c>
      <c r="B74" s="56" t="s">
        <v>120</v>
      </c>
      <c r="C74" s="47" t="s">
        <v>31</v>
      </c>
      <c r="D74" s="75">
        <f>E74+F74+G74+H74+I74+J74+K74+L74+M74+M74+N74+O74+P74+Q74+R74</f>
        <v>-8814.91</v>
      </c>
      <c r="E74" s="75">
        <f>E103</f>
        <v>161.36</v>
      </c>
      <c r="F74" s="75">
        <f aca="true" t="shared" si="6" ref="F74:S74">F103</f>
        <v>0</v>
      </c>
      <c r="G74" s="75">
        <f t="shared" si="6"/>
        <v>870.43</v>
      </c>
      <c r="H74" s="75">
        <f t="shared" si="6"/>
        <v>0</v>
      </c>
      <c r="I74" s="75">
        <f t="shared" si="6"/>
        <v>0</v>
      </c>
      <c r="J74" s="75">
        <f t="shared" si="6"/>
        <v>-9908.82</v>
      </c>
      <c r="K74" s="75">
        <f t="shared" si="6"/>
        <v>-1267.2900000000002</v>
      </c>
      <c r="L74" s="75">
        <f t="shared" si="6"/>
        <v>1329.4099999999999</v>
      </c>
      <c r="M74" s="75">
        <f t="shared" si="6"/>
        <v>0</v>
      </c>
      <c r="N74" s="75">
        <f t="shared" si="6"/>
        <v>0</v>
      </c>
      <c r="O74" s="75">
        <f t="shared" si="6"/>
        <v>0</v>
      </c>
      <c r="P74" s="75">
        <f t="shared" si="6"/>
        <v>0</v>
      </c>
      <c r="Q74" s="75">
        <f t="shared" si="6"/>
        <v>0</v>
      </c>
      <c r="R74" s="75">
        <f t="shared" si="6"/>
        <v>0</v>
      </c>
      <c r="S74" s="75">
        <f t="shared" si="6"/>
        <v>0</v>
      </c>
      <c r="T74" s="124" t="s">
        <v>121</v>
      </c>
      <c r="U74" s="125"/>
    </row>
    <row r="75" spans="1:21" s="49" customFormat="1" ht="46.5" customHeight="1" thickBot="1">
      <c r="A75" s="50" t="s">
        <v>122</v>
      </c>
      <c r="B75" s="56" t="s">
        <v>123</v>
      </c>
      <c r="C75" s="47" t="s">
        <v>31</v>
      </c>
      <c r="D75" s="75">
        <f>E75+F75+G75+H75+I75+J75+K75+L75+M75+N75+O75+P75+Q75+R75+S75</f>
        <v>14663.039999999999</v>
      </c>
      <c r="E75" s="51">
        <f>E110</f>
        <v>3298.82</v>
      </c>
      <c r="F75" s="51">
        <f aca="true" t="shared" si="7" ref="F75:Q75">F110</f>
        <v>0</v>
      </c>
      <c r="G75" s="51">
        <f t="shared" si="7"/>
        <v>597.62</v>
      </c>
      <c r="H75" s="51">
        <f t="shared" si="7"/>
        <v>0</v>
      </c>
      <c r="I75" s="51">
        <f t="shared" si="7"/>
        <v>0</v>
      </c>
      <c r="J75" s="51">
        <f t="shared" si="7"/>
        <v>0</v>
      </c>
      <c r="K75" s="51">
        <f t="shared" si="7"/>
        <v>641.67</v>
      </c>
      <c r="L75" s="51">
        <f t="shared" si="7"/>
        <v>326.97</v>
      </c>
      <c r="M75" s="51">
        <f t="shared" si="7"/>
        <v>9797.96</v>
      </c>
      <c r="N75" s="51">
        <f t="shared" si="7"/>
        <v>0</v>
      </c>
      <c r="O75" s="51">
        <f t="shared" si="7"/>
        <v>0</v>
      </c>
      <c r="P75" s="51">
        <f t="shared" si="7"/>
        <v>0</v>
      </c>
      <c r="Q75" s="51">
        <f t="shared" si="7"/>
        <v>0</v>
      </c>
      <c r="R75" s="51">
        <f>R110</f>
        <v>0</v>
      </c>
      <c r="S75" s="51">
        <f>S110</f>
        <v>0</v>
      </c>
      <c r="T75" s="126" t="s">
        <v>124</v>
      </c>
      <c r="U75" s="127"/>
    </row>
    <row r="76" spans="1:21" s="49" customFormat="1" ht="18.75" customHeight="1">
      <c r="A76" s="116">
        <v>10.2</v>
      </c>
      <c r="B76" s="129" t="s">
        <v>125</v>
      </c>
      <c r="C76" s="130" t="s">
        <v>31</v>
      </c>
      <c r="D76" s="57">
        <f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120" t="s">
        <v>36</v>
      </c>
      <c r="U76" s="120"/>
    </row>
    <row r="77" spans="1:21" s="49" customFormat="1" ht="18.75" customHeight="1">
      <c r="A77" s="128"/>
      <c r="B77" s="129"/>
      <c r="C77" s="130"/>
      <c r="D77" s="57">
        <f aca="true" t="shared" si="8" ref="D77:D88">E77+F77+G77+H77+I77+J77+K77+L77+M77+N77+O77+P77+Q77+R77</f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120" t="s">
        <v>37</v>
      </c>
      <c r="U77" s="120"/>
    </row>
    <row r="78" spans="1:21" s="49" customFormat="1" ht="18.75" customHeight="1">
      <c r="A78" s="128"/>
      <c r="B78" s="129"/>
      <c r="C78" s="130"/>
      <c r="D78" s="57">
        <f t="shared" si="8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120" t="s">
        <v>38</v>
      </c>
      <c r="U78" s="120"/>
    </row>
    <row r="79" spans="1:21" s="49" customFormat="1" ht="18.75" customHeight="1">
      <c r="A79" s="128"/>
      <c r="B79" s="129"/>
      <c r="C79" s="130"/>
      <c r="D79" s="72">
        <f t="shared" si="8"/>
        <v>0</v>
      </c>
      <c r="E79" s="58">
        <f>E94+E101+E108+E115</f>
        <v>0</v>
      </c>
      <c r="F79" s="58">
        <f aca="true" t="shared" si="9" ref="F79:R79">F94+F101+F108+F115</f>
        <v>0</v>
      </c>
      <c r="G79" s="58">
        <f t="shared" si="9"/>
        <v>0</v>
      </c>
      <c r="H79" s="58">
        <f t="shared" si="9"/>
        <v>0</v>
      </c>
      <c r="I79" s="58">
        <f t="shared" si="9"/>
        <v>0</v>
      </c>
      <c r="J79" s="58">
        <f t="shared" si="9"/>
        <v>0</v>
      </c>
      <c r="K79" s="58">
        <f t="shared" si="9"/>
        <v>0</v>
      </c>
      <c r="L79" s="58">
        <f t="shared" si="9"/>
        <v>0</v>
      </c>
      <c r="M79" s="58">
        <f t="shared" si="9"/>
        <v>0</v>
      </c>
      <c r="N79" s="58">
        <f t="shared" si="9"/>
        <v>0</v>
      </c>
      <c r="O79" s="58">
        <f t="shared" si="9"/>
        <v>0</v>
      </c>
      <c r="P79" s="58">
        <f t="shared" si="9"/>
        <v>0</v>
      </c>
      <c r="Q79" s="58">
        <f t="shared" si="9"/>
        <v>0</v>
      </c>
      <c r="R79" s="58">
        <f t="shared" si="9"/>
        <v>0</v>
      </c>
      <c r="S79" s="58">
        <f>S94+S101+S108+S115</f>
        <v>0</v>
      </c>
      <c r="T79" s="120" t="s">
        <v>39</v>
      </c>
      <c r="U79" s="120"/>
    </row>
    <row r="80" spans="1:21" s="49" customFormat="1" ht="18.75" customHeight="1">
      <c r="A80" s="128"/>
      <c r="B80" s="129"/>
      <c r="C80" s="130"/>
      <c r="D80" s="72">
        <f t="shared" si="8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120" t="s">
        <v>40</v>
      </c>
      <c r="U80" s="120"/>
    </row>
    <row r="81" spans="1:21" s="49" customFormat="1" ht="18.75" customHeight="1">
      <c r="A81" s="128"/>
      <c r="B81" s="129"/>
      <c r="C81" s="130"/>
      <c r="D81" s="72">
        <f t="shared" si="8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120" t="s">
        <v>41</v>
      </c>
      <c r="U81" s="120"/>
    </row>
    <row r="82" spans="1:21" s="49" customFormat="1" ht="18.75" customHeight="1">
      <c r="A82" s="128"/>
      <c r="B82" s="129"/>
      <c r="C82" s="130"/>
      <c r="D82" s="72">
        <f t="shared" si="8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120" t="s">
        <v>42</v>
      </c>
      <c r="U82" s="120"/>
    </row>
    <row r="83" spans="1:21" s="49" customFormat="1" ht="18.75" customHeight="1">
      <c r="A83" s="128"/>
      <c r="B83" s="129"/>
      <c r="C83" s="130"/>
      <c r="D83" s="72">
        <f t="shared" si="8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120" t="s">
        <v>43</v>
      </c>
      <c r="U83" s="120"/>
    </row>
    <row r="84" spans="1:21" s="49" customFormat="1" ht="18.75" customHeight="1">
      <c r="A84" s="128"/>
      <c r="B84" s="129"/>
      <c r="C84" s="130"/>
      <c r="D84" s="72">
        <f t="shared" si="8"/>
        <v>3059.45</v>
      </c>
      <c r="E84" s="58">
        <f aca="true" t="shared" si="10" ref="E84:R84">E91+E98+E105+E112</f>
        <v>0</v>
      </c>
      <c r="F84" s="58">
        <f t="shared" si="10"/>
        <v>0</v>
      </c>
      <c r="G84" s="58">
        <f t="shared" si="10"/>
        <v>0</v>
      </c>
      <c r="H84" s="58">
        <f t="shared" si="10"/>
        <v>0</v>
      </c>
      <c r="I84" s="58">
        <f t="shared" si="10"/>
        <v>0</v>
      </c>
      <c r="J84" s="58">
        <f t="shared" si="10"/>
        <v>1267.29</v>
      </c>
      <c r="K84" s="58">
        <f>K91+K98+K105+K112</f>
        <v>641.67</v>
      </c>
      <c r="L84" s="58">
        <f t="shared" si="10"/>
        <v>0</v>
      </c>
      <c r="M84" s="58">
        <f t="shared" si="10"/>
        <v>603.18</v>
      </c>
      <c r="N84" s="58">
        <f t="shared" si="10"/>
        <v>0</v>
      </c>
      <c r="O84" s="58">
        <f t="shared" si="10"/>
        <v>0</v>
      </c>
      <c r="P84" s="58">
        <f t="shared" si="10"/>
        <v>0</v>
      </c>
      <c r="Q84" s="58">
        <f t="shared" si="10"/>
        <v>0</v>
      </c>
      <c r="R84" s="58">
        <f t="shared" si="10"/>
        <v>547.31</v>
      </c>
      <c r="S84" s="58">
        <f>S91+S98+S105+S112</f>
        <v>0</v>
      </c>
      <c r="T84" s="120" t="s">
        <v>44</v>
      </c>
      <c r="U84" s="120"/>
    </row>
    <row r="85" spans="1:21" s="49" customFormat="1" ht="18.75" customHeight="1">
      <c r="A85" s="128"/>
      <c r="B85" s="129"/>
      <c r="C85" s="130"/>
      <c r="D85" s="72">
        <f>E85+F85+G85+H85+I85+J85+K85+L85+M85+N85+O85+P85+Q85+R85</f>
        <v>11235.7</v>
      </c>
      <c r="E85" s="58">
        <f aca="true" t="shared" si="11" ref="E85:R85">E90+E97+E104+E111</f>
        <v>0</v>
      </c>
      <c r="F85" s="58">
        <f t="shared" si="11"/>
        <v>0</v>
      </c>
      <c r="G85" s="58">
        <f t="shared" si="11"/>
        <v>0</v>
      </c>
      <c r="H85" s="58">
        <f t="shared" si="11"/>
        <v>0</v>
      </c>
      <c r="I85" s="58">
        <f t="shared" si="11"/>
        <v>0</v>
      </c>
      <c r="J85" s="58">
        <f t="shared" si="11"/>
        <v>1394.7800000000007</v>
      </c>
      <c r="K85" s="58">
        <f t="shared" si="11"/>
        <v>0</v>
      </c>
      <c r="L85" s="58">
        <f t="shared" si="11"/>
        <v>4316.64</v>
      </c>
      <c r="M85" s="58">
        <f t="shared" si="11"/>
        <v>5524.28</v>
      </c>
      <c r="N85" s="58">
        <f t="shared" si="11"/>
        <v>0</v>
      </c>
      <c r="O85" s="58">
        <f t="shared" si="11"/>
        <v>0</v>
      </c>
      <c r="P85" s="58">
        <f t="shared" si="11"/>
        <v>0</v>
      </c>
      <c r="Q85" s="58">
        <f t="shared" si="11"/>
        <v>0</v>
      </c>
      <c r="R85" s="58">
        <f t="shared" si="11"/>
        <v>0</v>
      </c>
      <c r="S85" s="58">
        <f>S90+S97+S104+S111</f>
        <v>0</v>
      </c>
      <c r="T85" s="120" t="s">
        <v>45</v>
      </c>
      <c r="U85" s="120"/>
    </row>
    <row r="86" spans="1:21" s="49" customFormat="1" ht="18.75" customHeight="1">
      <c r="A86" s="128"/>
      <c r="B86" s="129"/>
      <c r="C86" s="130"/>
      <c r="D86" s="72">
        <f t="shared" si="8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120" t="s">
        <v>46</v>
      </c>
      <c r="U86" s="120"/>
    </row>
    <row r="87" spans="1:21" s="49" customFormat="1" ht="18.75" customHeight="1">
      <c r="A87" s="128"/>
      <c r="B87" s="129"/>
      <c r="C87" s="130"/>
      <c r="D87" s="72">
        <f t="shared" si="8"/>
        <v>3808.8500000000004</v>
      </c>
      <c r="E87" s="58">
        <f aca="true" t="shared" si="12" ref="E87:R87">E95+E102+E109+E116</f>
        <v>3808.8500000000004</v>
      </c>
      <c r="F87" s="58">
        <f t="shared" si="12"/>
        <v>0</v>
      </c>
      <c r="G87" s="58">
        <f t="shared" si="12"/>
        <v>0</v>
      </c>
      <c r="H87" s="58">
        <f t="shared" si="12"/>
        <v>0</v>
      </c>
      <c r="I87" s="58">
        <f t="shared" si="12"/>
        <v>0</v>
      </c>
      <c r="J87" s="58">
        <f t="shared" si="12"/>
        <v>0</v>
      </c>
      <c r="K87" s="58">
        <f t="shared" si="12"/>
        <v>0</v>
      </c>
      <c r="L87" s="58">
        <f t="shared" si="12"/>
        <v>0</v>
      </c>
      <c r="M87" s="58">
        <f t="shared" si="12"/>
        <v>0</v>
      </c>
      <c r="N87" s="58">
        <f t="shared" si="12"/>
        <v>0</v>
      </c>
      <c r="O87" s="58">
        <f t="shared" si="12"/>
        <v>0</v>
      </c>
      <c r="P87" s="58">
        <f t="shared" si="12"/>
        <v>0</v>
      </c>
      <c r="Q87" s="58">
        <f t="shared" si="12"/>
        <v>0</v>
      </c>
      <c r="R87" s="58">
        <f t="shared" si="12"/>
        <v>0</v>
      </c>
      <c r="S87" s="58">
        <f>S95+S102+S109+S116</f>
        <v>0</v>
      </c>
      <c r="T87" s="120" t="s">
        <v>47</v>
      </c>
      <c r="U87" s="120"/>
    </row>
    <row r="88" spans="1:21" s="49" customFormat="1" ht="18.75" customHeight="1">
      <c r="A88" s="128"/>
      <c r="B88" s="129"/>
      <c r="C88" s="130"/>
      <c r="D88" s="72">
        <f t="shared" si="8"/>
        <v>5251.93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1581.4299999999998</v>
      </c>
      <c r="H88" s="58">
        <f>H92+H93+H99+H100+H106+H107+H113+H114</f>
        <v>0</v>
      </c>
      <c r="I88" s="58">
        <f aca="true" t="shared" si="13" ref="I88:R88">I92+I93+I99+I100+I106+I107+I113+I114</f>
        <v>0</v>
      </c>
      <c r="J88" s="58">
        <f t="shared" si="13"/>
        <v>0</v>
      </c>
      <c r="K88" s="58">
        <f t="shared" si="13"/>
        <v>0</v>
      </c>
      <c r="L88" s="58">
        <f t="shared" si="13"/>
        <v>0</v>
      </c>
      <c r="M88" s="58">
        <f t="shared" si="13"/>
        <v>3670.5</v>
      </c>
      <c r="N88" s="58">
        <f t="shared" si="13"/>
        <v>0</v>
      </c>
      <c r="O88" s="58">
        <f t="shared" si="13"/>
        <v>0</v>
      </c>
      <c r="P88" s="58">
        <f t="shared" si="13"/>
        <v>0</v>
      </c>
      <c r="Q88" s="58">
        <f t="shared" si="13"/>
        <v>0</v>
      </c>
      <c r="R88" s="58">
        <f t="shared" si="13"/>
        <v>1.1368683772161603E-13</v>
      </c>
      <c r="S88" s="58">
        <f>S92+S93+S99+S100+S106+S107+S113+S114</f>
        <v>0</v>
      </c>
      <c r="T88" s="120" t="s">
        <v>126</v>
      </c>
      <c r="U88" s="120"/>
    </row>
    <row r="89" spans="1:21" s="62" customFormat="1" ht="21.75" customHeight="1" thickBot="1">
      <c r="A89" s="59" t="s">
        <v>127</v>
      </c>
      <c r="B89" s="60" t="s">
        <v>114</v>
      </c>
      <c r="C89" s="61" t="s">
        <v>31</v>
      </c>
      <c r="D89" s="85">
        <f>D90+D91+D92+D93+D94+D95</f>
        <v>16467.02</v>
      </c>
      <c r="E89" s="42">
        <f>E90+E91+E92+E93+E94+E95</f>
        <v>268.03</v>
      </c>
      <c r="F89" s="42">
        <f aca="true" t="shared" si="14" ref="F89:S89">F90+F91+F92+F93+F94+F95</f>
        <v>0</v>
      </c>
      <c r="G89" s="42">
        <f t="shared" si="14"/>
        <v>0</v>
      </c>
      <c r="H89" s="42">
        <f t="shared" si="14"/>
        <v>0</v>
      </c>
      <c r="I89" s="42">
        <f t="shared" si="14"/>
        <v>0</v>
      </c>
      <c r="J89" s="42">
        <f t="shared" si="14"/>
        <v>14346.630000000001</v>
      </c>
      <c r="K89" s="42">
        <f t="shared" si="14"/>
        <v>1284.4</v>
      </c>
      <c r="L89" s="42">
        <f t="shared" si="14"/>
        <v>0</v>
      </c>
      <c r="M89" s="42">
        <f t="shared" si="14"/>
        <v>0</v>
      </c>
      <c r="N89" s="42">
        <f t="shared" si="14"/>
        <v>0</v>
      </c>
      <c r="O89" s="42">
        <f t="shared" si="14"/>
        <v>0</v>
      </c>
      <c r="P89" s="42">
        <f t="shared" si="14"/>
        <v>0</v>
      </c>
      <c r="Q89" s="42">
        <f t="shared" si="14"/>
        <v>0</v>
      </c>
      <c r="R89" s="42">
        <f t="shared" si="14"/>
        <v>567.96</v>
      </c>
      <c r="S89" s="42">
        <f t="shared" si="14"/>
        <v>0</v>
      </c>
      <c r="T89" s="121"/>
      <c r="U89" s="121"/>
    </row>
    <row r="90" spans="1:21" s="49" customFormat="1" ht="21.75" customHeight="1" thickBot="1">
      <c r="A90" s="63"/>
      <c r="B90" s="64" t="s">
        <v>137</v>
      </c>
      <c r="C90" s="65" t="s">
        <v>31</v>
      </c>
      <c r="D90" s="44">
        <f>E90+F90+G90+H90+I90+J90+K90+L90+M90+N90+O90+P90+Q90+R90</f>
        <v>11328.95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11328.95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122"/>
      <c r="U90" s="123"/>
    </row>
    <row r="91" spans="1:21" s="49" customFormat="1" ht="21.75" customHeight="1" thickBot="1">
      <c r="A91" s="63"/>
      <c r="B91" s="64" t="s">
        <v>138</v>
      </c>
      <c r="C91" s="65" t="s">
        <v>31</v>
      </c>
      <c r="D91" s="44">
        <f aca="true" t="shared" si="15" ref="D91:D116">E91+F91+G91+H91+I91+J91+K91+L91+M91+N91+O91+P91+Q91+R91</f>
        <v>3059.45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1775.05</v>
      </c>
      <c r="K91" s="44">
        <v>1284.4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112"/>
      <c r="U91" s="113"/>
    </row>
    <row r="92" spans="1:21" s="49" customFormat="1" ht="21.75" customHeight="1" thickBot="1">
      <c r="A92" s="63"/>
      <c r="B92" s="64" t="s">
        <v>139</v>
      </c>
      <c r="C92" s="65" t="s">
        <v>31</v>
      </c>
      <c r="D92" s="44">
        <f t="shared" si="15"/>
        <v>1810.5900000000001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1242.63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567.96</v>
      </c>
      <c r="S92" s="44">
        <v>0</v>
      </c>
      <c r="T92" s="112"/>
      <c r="U92" s="113"/>
    </row>
    <row r="93" spans="1:21" s="49" customFormat="1" ht="21.75" customHeight="1" thickBot="1">
      <c r="A93" s="63"/>
      <c r="B93" s="64" t="s">
        <v>140</v>
      </c>
      <c r="C93" s="65" t="s">
        <v>31</v>
      </c>
      <c r="D93" s="44">
        <f t="shared" si="15"/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112"/>
      <c r="U93" s="113"/>
    </row>
    <row r="94" spans="1:21" s="49" customFormat="1" ht="21.75" customHeight="1" thickBot="1">
      <c r="A94" s="63"/>
      <c r="B94" s="64" t="s">
        <v>141</v>
      </c>
      <c r="C94" s="65" t="s">
        <v>31</v>
      </c>
      <c r="D94" s="44">
        <f t="shared" si="15"/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84">
        <v>0</v>
      </c>
      <c r="Q94" s="44">
        <v>0</v>
      </c>
      <c r="R94" s="44">
        <v>0</v>
      </c>
      <c r="S94" s="44">
        <v>0</v>
      </c>
      <c r="T94" s="112"/>
      <c r="U94" s="113"/>
    </row>
    <row r="95" spans="1:21" s="49" customFormat="1" ht="21.75" customHeight="1" thickBot="1">
      <c r="A95" s="63"/>
      <c r="B95" s="64" t="s">
        <v>142</v>
      </c>
      <c r="C95" s="65" t="s">
        <v>31</v>
      </c>
      <c r="D95" s="44">
        <f t="shared" si="15"/>
        <v>268.03</v>
      </c>
      <c r="E95" s="44">
        <v>268.03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112"/>
      <c r="U95" s="113"/>
    </row>
    <row r="96" spans="1:21" s="2" customFormat="1" ht="21.75" customHeight="1" thickBot="1">
      <c r="A96" s="38" t="s">
        <v>128</v>
      </c>
      <c r="B96" s="40" t="s">
        <v>117</v>
      </c>
      <c r="C96" s="41" t="s">
        <v>31</v>
      </c>
      <c r="D96" s="86">
        <f>D97+D98+D99+D100+D101+D102</f>
        <v>1040.78</v>
      </c>
      <c r="E96" s="98">
        <f>E97+E98+E99+E100+E101+E102</f>
        <v>80.64</v>
      </c>
      <c r="F96" s="98">
        <f aca="true" t="shared" si="16" ref="F96:S96">F97+F98+F99+F100+F101+F102</f>
        <v>0</v>
      </c>
      <c r="G96" s="98">
        <f t="shared" si="16"/>
        <v>113.38</v>
      </c>
      <c r="H96" s="98">
        <f t="shared" si="16"/>
        <v>0</v>
      </c>
      <c r="I96" s="98">
        <f t="shared" si="16"/>
        <v>0</v>
      </c>
      <c r="J96" s="98">
        <f t="shared" si="16"/>
        <v>-1775.7400000000002</v>
      </c>
      <c r="K96" s="98">
        <f t="shared" si="16"/>
        <v>-17.11</v>
      </c>
      <c r="L96" s="98">
        <f t="shared" si="16"/>
        <v>2660.26</v>
      </c>
      <c r="M96" s="98">
        <f t="shared" si="16"/>
        <v>0</v>
      </c>
      <c r="N96" s="98">
        <f t="shared" si="16"/>
        <v>0</v>
      </c>
      <c r="O96" s="98">
        <f t="shared" si="16"/>
        <v>0</v>
      </c>
      <c r="P96" s="98">
        <f t="shared" si="16"/>
        <v>0</v>
      </c>
      <c r="Q96" s="98">
        <f t="shared" si="16"/>
        <v>0</v>
      </c>
      <c r="R96" s="100">
        <f t="shared" si="16"/>
        <v>-20.65</v>
      </c>
      <c r="S96" s="100">
        <f t="shared" si="16"/>
        <v>0</v>
      </c>
      <c r="T96" s="114"/>
      <c r="U96" s="115"/>
    </row>
    <row r="97" spans="1:21" ht="21.75" customHeight="1" thickBot="1">
      <c r="A97" s="39"/>
      <c r="B97" s="43" t="s">
        <v>137</v>
      </c>
      <c r="C97" s="73" t="s">
        <v>31</v>
      </c>
      <c r="D97" s="84">
        <f t="shared" si="15"/>
        <v>-110.36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-93.25</v>
      </c>
      <c r="K97" s="99">
        <v>-17.11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101">
        <v>0</v>
      </c>
      <c r="S97" s="101">
        <v>0</v>
      </c>
      <c r="T97" s="114"/>
      <c r="U97" s="115"/>
    </row>
    <row r="98" spans="1:21" ht="21.75" customHeight="1" thickBot="1">
      <c r="A98" s="39"/>
      <c r="B98" s="43" t="s">
        <v>138</v>
      </c>
      <c r="C98" s="73" t="s">
        <v>31</v>
      </c>
      <c r="D98" s="84">
        <f t="shared" si="15"/>
        <v>-439.86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-439.86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101">
        <v>0</v>
      </c>
      <c r="S98" s="101">
        <v>0</v>
      </c>
      <c r="T98" s="114"/>
      <c r="U98" s="115"/>
    </row>
    <row r="99" spans="1:21" ht="21.75" customHeight="1" thickBot="1">
      <c r="A99" s="39"/>
      <c r="B99" s="43" t="s">
        <v>139</v>
      </c>
      <c r="C99" s="73" t="s">
        <v>31</v>
      </c>
      <c r="D99" s="84">
        <f t="shared" si="15"/>
        <v>1396.98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-1242.63</v>
      </c>
      <c r="K99" s="99">
        <v>0</v>
      </c>
      <c r="L99" s="99">
        <v>2660.26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101">
        <v>-20.65</v>
      </c>
      <c r="S99" s="101">
        <v>0</v>
      </c>
      <c r="T99" s="114"/>
      <c r="U99" s="115"/>
    </row>
    <row r="100" spans="1:21" ht="21.75" customHeight="1" thickBot="1">
      <c r="A100" s="39"/>
      <c r="B100" s="43" t="s">
        <v>140</v>
      </c>
      <c r="C100" s="73" t="s">
        <v>31</v>
      </c>
      <c r="D100" s="84">
        <f t="shared" si="15"/>
        <v>113.38</v>
      </c>
      <c r="E100" s="99">
        <v>0</v>
      </c>
      <c r="F100" s="99">
        <v>0</v>
      </c>
      <c r="G100" s="99">
        <v>113.38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101">
        <v>0</v>
      </c>
      <c r="S100" s="101">
        <v>0</v>
      </c>
      <c r="T100" s="114"/>
      <c r="U100" s="115"/>
    </row>
    <row r="101" spans="1:21" ht="21.75" customHeight="1" thickBot="1">
      <c r="A101" s="39"/>
      <c r="B101" s="43" t="s">
        <v>141</v>
      </c>
      <c r="C101" s="73" t="s">
        <v>31</v>
      </c>
      <c r="D101" s="84">
        <f t="shared" si="15"/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101">
        <v>0</v>
      </c>
      <c r="S101" s="101">
        <v>0</v>
      </c>
      <c r="T101" s="114"/>
      <c r="U101" s="115"/>
    </row>
    <row r="102" spans="1:21" ht="21.75" customHeight="1" thickBot="1">
      <c r="A102" s="39"/>
      <c r="B102" s="43" t="s">
        <v>142</v>
      </c>
      <c r="C102" s="73" t="s">
        <v>31</v>
      </c>
      <c r="D102" s="84">
        <f t="shared" si="15"/>
        <v>80.64</v>
      </c>
      <c r="E102" s="99">
        <v>80.64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101">
        <v>0</v>
      </c>
      <c r="S102" s="101">
        <v>0</v>
      </c>
      <c r="T102" s="114"/>
      <c r="U102" s="115"/>
    </row>
    <row r="103" spans="1:21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-8814.909999999998</v>
      </c>
      <c r="E103" s="87">
        <f>SUM(E104:E109)</f>
        <v>161.36</v>
      </c>
      <c r="F103" s="87">
        <f aca="true" t="shared" si="17" ref="F103:S103">SUM(F104:F109)</f>
        <v>0</v>
      </c>
      <c r="G103" s="87">
        <f t="shared" si="17"/>
        <v>870.43</v>
      </c>
      <c r="H103" s="87">
        <f t="shared" si="17"/>
        <v>0</v>
      </c>
      <c r="I103" s="87">
        <f t="shared" si="17"/>
        <v>0</v>
      </c>
      <c r="J103" s="87">
        <f t="shared" si="17"/>
        <v>-9908.82</v>
      </c>
      <c r="K103" s="87">
        <f t="shared" si="17"/>
        <v>-1267.2900000000002</v>
      </c>
      <c r="L103" s="87">
        <f t="shared" si="17"/>
        <v>1329.4099999999999</v>
      </c>
      <c r="M103" s="87">
        <f t="shared" si="17"/>
        <v>0</v>
      </c>
      <c r="N103" s="87">
        <f t="shared" si="17"/>
        <v>0</v>
      </c>
      <c r="O103" s="87">
        <f t="shared" si="17"/>
        <v>0</v>
      </c>
      <c r="P103" s="87">
        <f t="shared" si="17"/>
        <v>0</v>
      </c>
      <c r="Q103" s="87">
        <f t="shared" si="17"/>
        <v>0</v>
      </c>
      <c r="R103" s="87">
        <f t="shared" si="17"/>
        <v>0</v>
      </c>
      <c r="S103" s="87">
        <f t="shared" si="17"/>
        <v>0</v>
      </c>
      <c r="T103" s="114"/>
      <c r="U103" s="115"/>
    </row>
    <row r="104" spans="1:21" ht="21.75" customHeight="1" thickBot="1">
      <c r="A104" s="39"/>
      <c r="B104" s="43" t="s">
        <v>137</v>
      </c>
      <c r="C104" s="73" t="s">
        <v>31</v>
      </c>
      <c r="D104" s="44">
        <f t="shared" si="15"/>
        <v>-5834.139999999999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v>-9840.92</v>
      </c>
      <c r="K104" s="90">
        <v>17.11</v>
      </c>
      <c r="L104" s="90">
        <v>3989.67</v>
      </c>
      <c r="M104" s="90">
        <v>0</v>
      </c>
      <c r="N104" s="90">
        <v>0</v>
      </c>
      <c r="O104" s="90">
        <v>0</v>
      </c>
      <c r="P104" s="90">
        <v>0</v>
      </c>
      <c r="Q104" s="90">
        <v>0</v>
      </c>
      <c r="R104" s="91">
        <v>0</v>
      </c>
      <c r="S104" s="91">
        <v>0</v>
      </c>
      <c r="T104" s="114"/>
      <c r="U104" s="115"/>
    </row>
    <row r="105" spans="1:21" s="49" customFormat="1" ht="21.75" customHeight="1" thickBot="1">
      <c r="A105" s="63"/>
      <c r="B105" s="64" t="s">
        <v>138</v>
      </c>
      <c r="C105" s="65" t="s">
        <v>31</v>
      </c>
      <c r="D105" s="44">
        <f t="shared" si="15"/>
        <v>-1352.3000000000002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v>-67.9</v>
      </c>
      <c r="K105" s="88">
        <v>-1284.4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89">
        <v>0</v>
      </c>
      <c r="S105" s="91">
        <v>0</v>
      </c>
      <c r="T105" s="112"/>
      <c r="U105" s="113"/>
    </row>
    <row r="106" spans="1:21" s="49" customFormat="1" ht="21.75" customHeight="1" thickBot="1">
      <c r="A106" s="63"/>
      <c r="B106" s="64" t="s">
        <v>139</v>
      </c>
      <c r="C106" s="65" t="s">
        <v>31</v>
      </c>
      <c r="D106" s="44">
        <f t="shared" si="15"/>
        <v>-2660.26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88">
        <v>0</v>
      </c>
      <c r="L106" s="90">
        <v>-2660.26</v>
      </c>
      <c r="M106" s="90">
        <v>0</v>
      </c>
      <c r="N106" s="90">
        <v>0</v>
      </c>
      <c r="O106" s="90">
        <v>0</v>
      </c>
      <c r="P106" s="88">
        <v>0</v>
      </c>
      <c r="Q106" s="90">
        <v>0</v>
      </c>
      <c r="R106" s="91">
        <v>0</v>
      </c>
      <c r="S106" s="91">
        <v>0</v>
      </c>
      <c r="T106" s="112"/>
      <c r="U106" s="113"/>
    </row>
    <row r="107" spans="1:21" s="49" customFormat="1" ht="21.75" customHeight="1" thickBot="1">
      <c r="A107" s="63"/>
      <c r="B107" s="64" t="s">
        <v>140</v>
      </c>
      <c r="C107" s="65" t="s">
        <v>31</v>
      </c>
      <c r="D107" s="44">
        <f t="shared" si="15"/>
        <v>870.43</v>
      </c>
      <c r="E107" s="90">
        <v>0</v>
      </c>
      <c r="F107" s="90">
        <v>0</v>
      </c>
      <c r="G107" s="90">
        <f>983.81-113.38</f>
        <v>870.43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1">
        <v>0</v>
      </c>
      <c r="S107" s="91">
        <v>0</v>
      </c>
      <c r="T107" s="112"/>
      <c r="U107" s="113"/>
    </row>
    <row r="108" spans="1:21" s="49" customFormat="1" ht="21.75" customHeight="1" thickBot="1">
      <c r="A108" s="63"/>
      <c r="B108" s="64" t="s">
        <v>141</v>
      </c>
      <c r="C108" s="65" t="s">
        <v>31</v>
      </c>
      <c r="D108" s="44">
        <f t="shared" si="15"/>
        <v>0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88">
        <v>0</v>
      </c>
      <c r="O108" s="90">
        <v>0</v>
      </c>
      <c r="P108" s="90">
        <v>0</v>
      </c>
      <c r="Q108" s="90">
        <v>0</v>
      </c>
      <c r="R108" s="91">
        <v>0</v>
      </c>
      <c r="S108" s="91">
        <v>0</v>
      </c>
      <c r="T108" s="112"/>
      <c r="U108" s="113"/>
    </row>
    <row r="109" spans="1:21" ht="21.75" customHeight="1" thickBot="1">
      <c r="A109" s="39"/>
      <c r="B109" s="43" t="s">
        <v>142</v>
      </c>
      <c r="C109" s="20" t="s">
        <v>31</v>
      </c>
      <c r="D109" s="44">
        <f t="shared" si="15"/>
        <v>161.36</v>
      </c>
      <c r="E109" s="88">
        <v>161.36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1">
        <v>0</v>
      </c>
      <c r="S109" s="91">
        <v>0</v>
      </c>
      <c r="T109" s="114"/>
      <c r="U109" s="115"/>
    </row>
    <row r="110" spans="1:21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14663.04</v>
      </c>
      <c r="E110" s="76">
        <f aca="true" t="shared" si="18" ref="E110:S110">E111+E112+E113+E114+E115+E116</f>
        <v>3298.82</v>
      </c>
      <c r="F110" s="76">
        <f t="shared" si="18"/>
        <v>0</v>
      </c>
      <c r="G110" s="76">
        <f t="shared" si="18"/>
        <v>597.62</v>
      </c>
      <c r="H110" s="76">
        <f t="shared" si="18"/>
        <v>0</v>
      </c>
      <c r="I110" s="76">
        <f t="shared" si="18"/>
        <v>0</v>
      </c>
      <c r="J110" s="76">
        <f t="shared" si="18"/>
        <v>0</v>
      </c>
      <c r="K110" s="77">
        <f t="shared" si="18"/>
        <v>641.67</v>
      </c>
      <c r="L110" s="76">
        <f t="shared" si="18"/>
        <v>326.97</v>
      </c>
      <c r="M110" s="77">
        <f t="shared" si="18"/>
        <v>9797.96</v>
      </c>
      <c r="N110" s="76">
        <f t="shared" si="18"/>
        <v>0</v>
      </c>
      <c r="O110" s="76">
        <f t="shared" si="18"/>
        <v>0</v>
      </c>
      <c r="P110" s="76">
        <f t="shared" si="18"/>
        <v>0</v>
      </c>
      <c r="Q110" s="76">
        <f t="shared" si="18"/>
        <v>0</v>
      </c>
      <c r="R110" s="92">
        <f t="shared" si="18"/>
        <v>0</v>
      </c>
      <c r="S110" s="92">
        <f t="shared" si="18"/>
        <v>0</v>
      </c>
      <c r="T110" s="112"/>
      <c r="U110" s="113"/>
    </row>
    <row r="111" spans="1:21" ht="21.75" customHeight="1" thickBot="1">
      <c r="A111" s="39"/>
      <c r="B111" s="64" t="s">
        <v>137</v>
      </c>
      <c r="C111" s="20" t="s">
        <v>31</v>
      </c>
      <c r="D111" s="78">
        <f t="shared" si="15"/>
        <v>5851.25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326.97</v>
      </c>
      <c r="M111" s="44">
        <v>5524.28</v>
      </c>
      <c r="N111" s="44">
        <v>0</v>
      </c>
      <c r="O111" s="44">
        <v>0</v>
      </c>
      <c r="P111" s="44">
        <v>0</v>
      </c>
      <c r="Q111" s="44">
        <v>0</v>
      </c>
      <c r="R111" s="68">
        <v>0</v>
      </c>
      <c r="S111" s="68">
        <v>0</v>
      </c>
      <c r="T111" s="114"/>
      <c r="U111" s="115"/>
    </row>
    <row r="112" spans="1:21" ht="21.75" customHeight="1" thickBot="1">
      <c r="A112" s="39"/>
      <c r="B112" s="64" t="s">
        <v>138</v>
      </c>
      <c r="C112" s="20" t="s">
        <v>31</v>
      </c>
      <c r="D112" s="78">
        <f t="shared" si="15"/>
        <v>1792.1599999999999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641.67</v>
      </c>
      <c r="L112" s="44">
        <v>0</v>
      </c>
      <c r="M112" s="44">
        <v>603.18</v>
      </c>
      <c r="N112" s="44">
        <v>0</v>
      </c>
      <c r="O112" s="44">
        <v>0</v>
      </c>
      <c r="P112" s="44">
        <v>0</v>
      </c>
      <c r="Q112" s="44">
        <v>0</v>
      </c>
      <c r="R112" s="67">
        <v>547.31</v>
      </c>
      <c r="S112" s="68">
        <v>0</v>
      </c>
      <c r="T112" s="114"/>
      <c r="U112" s="115"/>
    </row>
    <row r="113" spans="1:21" ht="21.75" customHeight="1" thickBot="1">
      <c r="A113" s="39"/>
      <c r="B113" s="64" t="s">
        <v>139</v>
      </c>
      <c r="C113" s="66" t="s">
        <v>31</v>
      </c>
      <c r="D113" s="78">
        <f t="shared" si="15"/>
        <v>3123.19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3670.5</v>
      </c>
      <c r="N113" s="44">
        <v>0</v>
      </c>
      <c r="O113" s="44">
        <v>0</v>
      </c>
      <c r="P113" s="44">
        <v>0</v>
      </c>
      <c r="Q113" s="44">
        <v>0</v>
      </c>
      <c r="R113" s="68">
        <v>-547.31</v>
      </c>
      <c r="S113" s="68">
        <v>0</v>
      </c>
      <c r="T113" s="114"/>
      <c r="U113" s="115"/>
    </row>
    <row r="114" spans="1:21" ht="21.75" customHeight="1" thickBot="1">
      <c r="A114" s="39"/>
      <c r="B114" s="64" t="s">
        <v>140</v>
      </c>
      <c r="C114" s="20" t="s">
        <v>31</v>
      </c>
      <c r="D114" s="78">
        <f t="shared" si="15"/>
        <v>597.62</v>
      </c>
      <c r="E114" s="44">
        <v>0</v>
      </c>
      <c r="F114" s="44">
        <v>0</v>
      </c>
      <c r="G114" s="44">
        <v>597.62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8">
        <v>0</v>
      </c>
      <c r="S114" s="68">
        <v>0</v>
      </c>
      <c r="T114" s="114"/>
      <c r="U114" s="115"/>
    </row>
    <row r="115" spans="1:21" ht="21.75" customHeight="1" thickBot="1">
      <c r="A115" s="39"/>
      <c r="B115" s="64" t="s">
        <v>141</v>
      </c>
      <c r="C115" s="20" t="s">
        <v>31</v>
      </c>
      <c r="D115" s="78">
        <f t="shared" si="15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8">
        <v>0</v>
      </c>
      <c r="S115" s="68">
        <v>0</v>
      </c>
      <c r="T115" s="114"/>
      <c r="U115" s="115"/>
    </row>
    <row r="116" spans="1:21" ht="21.75" customHeight="1" thickBot="1">
      <c r="A116" s="39"/>
      <c r="B116" s="43" t="s">
        <v>142</v>
      </c>
      <c r="C116" s="20" t="s">
        <v>31</v>
      </c>
      <c r="D116" s="78">
        <f t="shared" si="15"/>
        <v>3298.82</v>
      </c>
      <c r="E116" s="44">
        <v>3298.82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8">
        <v>0</v>
      </c>
      <c r="S116" s="68">
        <v>0</v>
      </c>
      <c r="T116" s="118"/>
      <c r="U116" s="119"/>
    </row>
    <row r="2928" ht="15"/>
    <row r="2929" ht="15"/>
  </sheetData>
  <sheetProtection/>
  <mergeCells count="198">
    <mergeCell ref="S9:S15"/>
    <mergeCell ref="S21:S22"/>
    <mergeCell ref="A1:U2"/>
    <mergeCell ref="A3:E3"/>
    <mergeCell ref="T3:U5"/>
    <mergeCell ref="A4:A5"/>
    <mergeCell ref="B4:B5"/>
    <mergeCell ref="C4:C5"/>
    <mergeCell ref="D4:E4"/>
    <mergeCell ref="T6:U6"/>
    <mergeCell ref="T7:U7"/>
    <mergeCell ref="T8:U8"/>
    <mergeCell ref="A9:A15"/>
    <mergeCell ref="B9:B15"/>
    <mergeCell ref="C9:C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Q9:Q15"/>
    <mergeCell ref="R9:R15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T21:U21"/>
    <mergeCell ref="T22:U22"/>
    <mergeCell ref="A23:A36"/>
    <mergeCell ref="B23:B36"/>
    <mergeCell ref="C23:C36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A66:A67"/>
    <mergeCell ref="B66:B67"/>
    <mergeCell ref="C66:C67"/>
    <mergeCell ref="D66:D67"/>
    <mergeCell ref="E66:E67"/>
    <mergeCell ref="F66:F67"/>
    <mergeCell ref="G66:G67"/>
    <mergeCell ref="H66:H67"/>
    <mergeCell ref="P66:P67"/>
    <mergeCell ref="Q66:Q67"/>
    <mergeCell ref="R66:R67"/>
    <mergeCell ref="T66:U66"/>
    <mergeCell ref="T67:U67"/>
    <mergeCell ref="I66:I67"/>
    <mergeCell ref="J66:J67"/>
    <mergeCell ref="K66:K67"/>
    <mergeCell ref="L66:L67"/>
    <mergeCell ref="M66:M67"/>
    <mergeCell ref="A68:A69"/>
    <mergeCell ref="B68:B69"/>
    <mergeCell ref="C68:C69"/>
    <mergeCell ref="E68:E69"/>
    <mergeCell ref="F68:F69"/>
    <mergeCell ref="O66:O67"/>
    <mergeCell ref="N66:N67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T68:U68"/>
    <mergeCell ref="T69:U69"/>
    <mergeCell ref="T70:U70"/>
    <mergeCell ref="T71:U71"/>
    <mergeCell ref="T72:U72"/>
    <mergeCell ref="T73:U73"/>
    <mergeCell ref="T74:U74"/>
    <mergeCell ref="T75:U75"/>
    <mergeCell ref="A76:A88"/>
    <mergeCell ref="B76:B88"/>
    <mergeCell ref="C76:C88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103:U103"/>
    <mergeCell ref="T104:U104"/>
    <mergeCell ref="T93:U93"/>
    <mergeCell ref="T94:U94"/>
    <mergeCell ref="T95:U95"/>
    <mergeCell ref="T96:U96"/>
    <mergeCell ref="T97:U97"/>
    <mergeCell ref="T98:U98"/>
    <mergeCell ref="T116:U116"/>
    <mergeCell ref="T107:U107"/>
    <mergeCell ref="T108:U108"/>
    <mergeCell ref="T109:U109"/>
    <mergeCell ref="T110:U110"/>
    <mergeCell ref="T111:U111"/>
    <mergeCell ref="T112:U112"/>
    <mergeCell ref="T105:U105"/>
    <mergeCell ref="T106:U106"/>
    <mergeCell ref="T113:U113"/>
    <mergeCell ref="T114:U114"/>
    <mergeCell ref="D68:D69"/>
    <mergeCell ref="T115:U115"/>
    <mergeCell ref="T99:U99"/>
    <mergeCell ref="T100:U100"/>
    <mergeCell ref="T101:U101"/>
    <mergeCell ref="T102:U102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2023-01-26T08:37:33Z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