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0">'1'!$A$1:$B$9</definedName>
    <definedName name="_xlnm.Print_Area" localSheetId="3">'2'!$A$1:$B$34</definedName>
  </definedNames>
  <calcPr fullCalcOnLoad="1"/>
</workbook>
</file>

<file path=xl/sharedStrings.xml><?xml version="1.0" encoding="utf-8"?>
<sst xmlns="http://schemas.openxmlformats.org/spreadsheetml/2006/main" count="280" uniqueCount="175">
  <si>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</si>
  <si>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</si>
  <si>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</si>
  <si>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</si>
  <si>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</si>
  <si>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</si>
  <si>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</si>
  <si>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</si>
  <si>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</si>
  <si>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</si>
  <si>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</si>
  <si>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</si>
  <si>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</si>
  <si>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</si>
  <si>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</si>
  <si>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</si>
  <si>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</si>
  <si>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</si>
  <si>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</si>
  <si>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</si>
  <si>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</si>
  <si>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</si>
  <si>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</si>
  <si>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</si>
  <si>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</si>
  <si>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</si>
  <si>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</si>
  <si>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</si>
  <si>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</si>
  <si>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</si>
  <si>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</si>
  <si>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</si>
  <si>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</si>
  <si>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</si>
  <si>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</si>
  <si>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</si>
  <si>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</si>
  <si>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</si>
  <si>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</si>
  <si>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</si>
  <si>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</si>
  <si>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</si>
  <si>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</si>
  <si>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</si>
  <si>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</si>
  <si>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</si>
  <si>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</si>
  <si>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</si>
  <si>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</si>
  <si>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</si>
  <si>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</si>
  <si>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</si>
  <si>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</si>
  <si>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</si>
  <si>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</si>
  <si>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</si>
  <si>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</si>
  <si>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</si>
  <si>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</si>
  <si>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</si>
  <si>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</si>
  <si>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</si>
  <si>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</si>
  <si>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</si>
  <si>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</si>
  <si>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1. Информация о тарифах на товары и услуги и надбавках к тарифам в сфере водоотведения и (или) очистки сточных вод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</si>
  <si>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</si>
  <si>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</si>
  <si>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</si>
  <si>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</si>
  <si>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</si>
  <si>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</si>
  <si>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</si>
  <si>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</si>
  <si>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</si>
  <si>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</si>
  <si>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 xml:space="preserve">    -оборудование системы очистки стоков </t>
  </si>
  <si>
    <t xml:space="preserve">    -оборудование транспортировки стоков</t>
  </si>
  <si>
    <t>Наименование организации, местонахождение  и адрес электронной почты¹</t>
  </si>
  <si>
    <t>Муниципальное унитарное предприятие городского округа Домодедово "Домодедовский водоканал". vodoкanal129@rambler.ru</t>
  </si>
  <si>
    <t>МУП "Домодедовский водоканал"</t>
  </si>
  <si>
    <t>142000, Московская область, г.Домодедово, ул.Заводская, д.8</t>
  </si>
  <si>
    <t>Министерство экономики Московской области</t>
  </si>
  <si>
    <t>Совет депутатов городского округа Домодедово Московской области</t>
  </si>
  <si>
    <t xml:space="preserve">Решение от 07.06.2012г. № 1-4/457 </t>
  </si>
  <si>
    <t>http://www.domod.ru/lists/197/element/0/5020/?list_section_id=</t>
  </si>
  <si>
    <t>142000, М.О., г.Домодедово, ул.Заводская, д.8</t>
  </si>
  <si>
    <t>www.domod.ru/sovet/files/resh/resh2010.php</t>
  </si>
  <si>
    <t>Оказание услуг в сфере водоотведение - очистка сточных вод,  транспортирование стоков</t>
  </si>
  <si>
    <t>с 01.08.2010г. по 31.12.2013г.</t>
  </si>
  <si>
    <t>Плата за подключение</t>
  </si>
  <si>
    <t>Реконструкция канализационно-насосных станций: 
КНС № 1 ул. Корнеева, 19а; 
КНС № 4 Каширское шоссе, 85; 
КНС № 10 Текстильщиков, 2в; 
КНС № 1 ПЗ "Константиново" ул. Новая; 
КНС № 2 ПЗ "Константиново" (котельная).</t>
  </si>
  <si>
    <t>Перекладка магистральных канализационных коллекторов</t>
  </si>
  <si>
    <t>Выполнение программы энергосбережения</t>
  </si>
  <si>
    <t>Расширение и реконструкция очистных сооружений г. Домодедово, Энергетиков 17, разработка ПСД</t>
  </si>
  <si>
    <t>Строительство очистных сооружений водоотведения мкр. Востряково, ул. Заборье</t>
  </si>
  <si>
    <t>Расширение и реконструкция очистных сооружений: 
уч. № 2 д. Житнево;
уч. № 4 с. Вельяминово.</t>
  </si>
  <si>
    <t>Реконструкция канализационно-насосных станций: 
КНС № 1 ул. Корнеева, 19а; 
КНС № 4 Каширское шоссе, 85; 
КНС № 10 Текстильщиков, 2в; 
КНС № 1 ПЗ "Константиново" ул. Новая; 
КНС № 2 ПЗ "Константиново" (котельная)</t>
  </si>
  <si>
    <t>Расширение и реконструкция очистных сооружений: 
уч. № 2 д. Житнево;
уч. № 4 с. Вельяминово</t>
  </si>
  <si>
    <t>http://me.mosreg.ru</t>
  </si>
  <si>
    <t>Собственные средства</t>
  </si>
  <si>
    <t>Средства местного бюджета</t>
  </si>
  <si>
    <t xml:space="preserve">Плата за подключение </t>
  </si>
  <si>
    <t>Утверждено на 2011 год</t>
  </si>
  <si>
    <t>В течение 2011 года</t>
  </si>
  <si>
    <t>плата за подключение                              366,88                                              собственные средства                         189,60</t>
  </si>
  <si>
    <t xml:space="preserve">плата за подключение                          1500,00                                                 средства местного бюджета           6071,15                                           собственные средства                             3249,45                                             инвестиционная надбавка к тарифу  4227,07                           </t>
  </si>
  <si>
    <t>плата за подключение                              696,42                                             собственные средства                         1209,92</t>
  </si>
  <si>
    <t>плата за подключение                              54744,35                                            собственные средства                         109,45</t>
  </si>
  <si>
    <t>плата за подключение                              1874,96                                          собственные средства                         2247,09</t>
  </si>
  <si>
    <t>Резерв мощности системы водоотведения и (или) объекта сточных вод</t>
  </si>
  <si>
    <t>МУП " Домодедовский водоканал"</t>
  </si>
  <si>
    <t>Производственно-технический отдел</t>
  </si>
  <si>
    <t>vodoкanal129@rambler.ru</t>
  </si>
  <si>
    <t>www.dom-vodokanal.ru</t>
  </si>
  <si>
    <t>Наименование показателей</t>
  </si>
  <si>
    <t>Буланова Ирина Сергеевна, 8-496-793-02-53;                            Ранкович Елена Леонидовна, 8-496-793-02-53</t>
  </si>
  <si>
    <t>ФИО руководителя, № телефона                                                   ФИО ответственного, № телефона</t>
  </si>
  <si>
    <t>собственные средства                                    32,50</t>
  </si>
  <si>
    <t>Распоряжение от 30.11.2012г.  № 125-Р</t>
  </si>
  <si>
    <t>01.01.2013г. — 30.06.2013г.</t>
  </si>
  <si>
    <t xml:space="preserve">01.07.2012г. </t>
  </si>
  <si>
    <t>Постановление от 09.08.2011г .№ 2766</t>
  </si>
  <si>
    <t>с 01.01.2011г.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</si>
  <si>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руб/м3/сутки</t>
  </si>
  <si>
    <r>
      <t>а)</t>
    </r>
    <r>
      <rPr>
        <sz val="12"/>
        <color indexed="8"/>
        <rFont val="Times New Roman"/>
        <family val="1"/>
      </rPr>
      <t xml:space="preserve"> о выручке от вида регулируемой деятельности (тыс. рублей)  по виду регулируемой деятельности (тыс.рублей), включая:</t>
    </r>
  </si>
  <si>
    <r>
      <t>б)</t>
    </r>
    <r>
      <rPr>
        <sz val="12"/>
        <color indexed="8"/>
        <rFont val="Times New Roman"/>
        <family val="1"/>
      </rPr>
      <t xml:space="preserve"> о себестоимости производимых товаров (оказываемых услуг)  (тыс. рублей):</t>
    </r>
  </si>
  <si>
    <t xml:space="preserve">  расходы на оплату покупной холодной воды, приобретаемой для других организаций для последующей передачи потребителям;</t>
  </si>
  <si>
    <t xml:space="preserve">  расходы на покупаемую электрическую энергию (мощность), используемую в технологическом процессе ( с указанием средневзвешенной стоимости 1 кВтч), и объем приобретения электрической энергии:</t>
  </si>
  <si>
    <t xml:space="preserve">   - средневзвешенная стоимость 1кВт•ч</t>
  </si>
  <si>
    <t xml:space="preserve">  расходы на химреагенты, используемые в технологическом процессе;</t>
  </si>
  <si>
    <t xml:space="preserve">  расходы на оплату труда и отчисления на социальные нужды основного производственного персонала;</t>
  </si>
  <si>
    <t xml:space="preserve">  расходы на оплату труда и отчисления на социальные нужды управленческого персонала;</t>
  </si>
  <si>
    <t xml:space="preserve">  расходы на амортизацию основных производственных средств </t>
  </si>
  <si>
    <t xml:space="preserve">  расходы на аренду имущества, используемого для осуществления регулируемого вида деятельности;</t>
  </si>
  <si>
    <t xml:space="preserve">  общепроизводственные  расходы, в том числе отнесенные к ним расходы на текущий и капитальный ремонт;</t>
  </si>
  <si>
    <t xml:space="preserve">  общехозяйственные  расходы, в том числе отнесенные к ним расходы на текущий и капитальный ремонт;</t>
  </si>
  <si>
    <t xml:space="preserve">   расходы на капитальный и текущий ремонт основных производственных средств ( 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</si>
  <si>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расходы на услуги производственного характере, оказываемые по договорам с организациями на проведение регламентных работ в рамках технологического процесса ( в том числе информация об объемах товаров и услуг, их стоимости и способах приобретения у тех организаций, сумма оплаты услуг превышает 20  процентов суммы расходов по указанной статье расходов);</t>
  </si>
  <si>
    <t xml:space="preserve">  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</si>
  <si>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</si>
  <si>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r>
      <t xml:space="preserve">г) </t>
    </r>
    <r>
      <rPr>
        <sz val="12"/>
        <color indexed="8"/>
        <rFont val="Times New Roman"/>
        <family val="1"/>
      </rPr>
      <t>об изменении стоимости основных фондов ( в том числе за счет их ввода в эксплуатацию (вывода из эксплуатации)), их переоценки (тыс.рублей);</t>
    </r>
  </si>
  <si>
    <r>
      <t xml:space="preserve">д) </t>
    </r>
    <r>
      <rPr>
        <sz val="12"/>
        <color indexed="8"/>
        <rFont val="Times New Roman"/>
        <family val="1"/>
      </rPr>
      <t>о валовой прибыли (убытках) от продажи товаров и услуг по регулируемому виду деятельности ( тыс. рублей);</t>
    </r>
  </si>
  <si>
    <r>
      <t>з)</t>
    </r>
    <r>
      <rPr>
        <sz val="12"/>
        <color indexed="8"/>
        <rFont val="Times New Roman"/>
        <family val="1"/>
      </rPr>
      <t xml:space="preserve"> об объеме сточных вод, принятых от потребителей оказываемых услуг (тыс. м3)</t>
    </r>
  </si>
  <si>
    <r>
      <t>и)</t>
    </r>
    <r>
      <rPr>
        <sz val="12"/>
        <color indexed="8"/>
        <rFont val="Times New Roman"/>
        <family val="1"/>
      </rPr>
      <t xml:space="preserve">  об объеме сточных вод, принятых от других регулируемых организаций в сфере водоотведения и (или) очистки сточных вод (тыс. м3)</t>
    </r>
  </si>
  <si>
    <r>
      <t>к)</t>
    </r>
    <r>
      <rPr>
        <sz val="12"/>
        <color indexed="8"/>
        <rFont val="Times New Roman"/>
        <family val="1"/>
      </rPr>
      <t xml:space="preserve">  об объеме сточных вод, пропущенных через очистные сооружения (тыс. м3)</t>
    </r>
  </si>
  <si>
    <r>
      <t>л)</t>
    </r>
    <r>
      <rPr>
        <sz val="12"/>
        <color indexed="8"/>
        <rFont val="Times New Roman"/>
        <family val="1"/>
      </rPr>
      <t xml:space="preserve"> о среднесписочной численность основного производственного персонала (человек)</t>
    </r>
  </si>
  <si>
    <t xml:space="preserve">  год 2012</t>
  </si>
  <si>
    <t>Фактические значения целевых показателей    ( тыс.рулей)</t>
  </si>
  <si>
    <t>в том числе по кварталам</t>
  </si>
  <si>
    <t>1 кв.</t>
  </si>
  <si>
    <t>2 кв.</t>
  </si>
  <si>
    <t>3 кв.</t>
  </si>
  <si>
    <t>4 кв.</t>
  </si>
  <si>
    <t xml:space="preserve"> Прочие (инвест. надбавка к тарифу)</t>
  </si>
  <si>
    <t>Итого по объекту</t>
  </si>
  <si>
    <t xml:space="preserve">Использование средств за отчетный период 2012г., с разбивкой по мероприятиям и источникам финансирования инвестиционной программы (тыс.рублей) </t>
  </si>
  <si>
    <t>Инвестиционная программа развития системы водоотведения, включая очистку сточных вод городского округа Домодедово</t>
  </si>
  <si>
    <t>Потребность в финансовых средствах на 2012 год, тыс. руб.</t>
  </si>
  <si>
    <r>
      <t>в)</t>
    </r>
    <r>
      <rPr>
        <sz val="12"/>
        <color indexed="8"/>
        <rFont val="Times New Roman"/>
        <family val="1"/>
      </rPr>
      <t xml:space="preserve"> о чистой прибыли, полученной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  (тыс. рублей);</t>
    </r>
  </si>
  <si>
    <r>
      <t xml:space="preserve">е) </t>
    </r>
    <r>
      <rPr>
        <sz val="12"/>
        <color indexed="8"/>
        <rFont val="Times New Roman"/>
        <family val="1"/>
      </rPr>
      <t>о годовой бухгалтерской отчетности, включая бухгалтерский баланс и приложениях нему (раскрывается регулируемой организацией, выручка от  регулируемой деятельности которой превышает 80  процентов совокупной выручки за отчетный год);</t>
    </r>
  </si>
  <si>
    <t>Администрация городского округа Домодедово Московской области</t>
  </si>
  <si>
    <t>1.Повышение надежности работы системы водоотведения, включая очистку сточных вод в соответствии нормативными требованиями.                                                                                                                                                    2.Обеспечение инженерными коммуникациями новых строительных площадок, в соответствии с генеральным планом развития муниципального образования.                                                                                              3.Увеличение производственных мощностей и пропускной способности сетей водоотведения, включая очистку сточных вод.                                                                                                                                                                                                                     4.Повышение качества очистки сточных вод.                                                                                      5.Обеспечение доступности для внешних потребителей услуг.</t>
  </si>
  <si>
    <t xml:space="preserve">   - объем приобретения тыс.кВт.ч</t>
  </si>
  <si>
    <r>
      <t xml:space="preserve">Форма 1.1. Информация о тарифе на водоотведение и (или) очистку сточных вод и надбавках к тарифам на водоотведение и (или) очистку сточных вод на </t>
    </r>
    <r>
      <rPr>
        <b/>
        <sz val="12"/>
        <rFont val="Times New Roman"/>
        <family val="1"/>
      </rPr>
      <t>2013 год</t>
    </r>
  </si>
  <si>
    <r>
      <t xml:space="preserve">Форма 1.2. Информация о тарифах на подключение к системе водоотведения или объекту очистки сточных вод на </t>
    </r>
    <r>
      <rPr>
        <b/>
        <sz val="12"/>
        <rFont val="Times New Roman"/>
        <family val="1"/>
      </rPr>
      <t>2013 год</t>
    </r>
  </si>
  <si>
    <r>
      <t xml:space="preserve">2. Информация об  основных показателях финансово-хозяйственной деятельности  организации за </t>
    </r>
    <r>
      <rPr>
        <b/>
        <sz val="12"/>
        <color indexed="8"/>
        <rFont val="Times New Roman"/>
        <family val="1"/>
      </rPr>
      <t>2012 год</t>
    </r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</si>
  <si>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</t>
    </r>
    <r>
      <rPr>
        <b/>
        <sz val="12"/>
        <rFont val="Times New Roman"/>
        <family val="1"/>
      </rPr>
      <t>2012 год</t>
    </r>
  </si>
  <si>
    <r>
      <t xml:space="preserve">4. Информация об инвестиционных программах и отчетах об их реализации за </t>
    </r>
    <r>
      <rPr>
        <b/>
        <sz val="12"/>
        <color indexed="8"/>
        <rFont val="Times New Roman"/>
        <family val="1"/>
      </rPr>
      <t>2012 год</t>
    </r>
  </si>
  <si>
    <t>д) Показатели эффективности реализации инвестиционной программы за 2012 год</t>
  </si>
  <si>
    <t>е) Использование инвестиционных средств за 2012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</si>
  <si>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 з</t>
    </r>
    <r>
      <rPr>
        <b/>
        <sz val="12"/>
        <color indexed="8"/>
        <rFont val="Times New Roman"/>
        <family val="1"/>
      </rPr>
      <t>а 2012 год</t>
    </r>
  </si>
  <si>
    <r>
      <t xml:space="preserve">6. Условия публичных договоров поставок  товаров, оказания услуг в сфере водоотведения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   </t>
    </r>
    <r>
      <rPr>
        <b/>
        <sz val="12"/>
        <color indexed="8"/>
        <rFont val="Times New Roman"/>
        <family val="1"/>
      </rPr>
      <t>за 2012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</si>
  <si>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 за </t>
    </r>
    <r>
      <rPr>
        <b/>
        <sz val="12"/>
        <color indexed="8"/>
        <rFont val="Times New Roman"/>
        <family val="1"/>
      </rPr>
      <t>2012 год</t>
    </r>
  </si>
  <si>
    <t>8-496-793-43-88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</si>
</sst>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"/>
    <numFmt numFmtId="167" formatCode="0.0"/>
    <numFmt numFmtId="168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vertical="center" wrapText="1"/>
    </xf>
    <xf numFmtId="4" fontId="6" fillId="0" borderId="26" xfId="0" applyNumberFormat="1" applyFont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53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left" vertical="center" wrapText="1"/>
      <protection/>
    </xf>
    <xf numFmtId="0" fontId="7" fillId="0" borderId="13" xfId="54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vertical="center" wrapText="1"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vertical="center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30" xfId="0" applyBorder="1" applyAlignment="1">
      <alignment/>
    </xf>
    <xf numFmtId="4" fontId="5" fillId="0" borderId="37" xfId="0" applyNumberFormat="1" applyFont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16" xfId="42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>
      <alignment horizontal="center" vertical="center" wrapText="1"/>
    </xf>
    <xf numFmtId="1" fontId="7" fillId="0" borderId="38" xfId="53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>
      <alignment horizontal="center" vertical="center" wrapText="1"/>
    </xf>
    <xf numFmtId="166" fontId="6" fillId="0" borderId="39" xfId="0" applyNumberFormat="1" applyFont="1" applyFill="1" applyBorder="1" applyAlignment="1">
      <alignment horizontal="center" vertical="center" wrapText="1"/>
    </xf>
    <xf numFmtId="4" fontId="7" fillId="0" borderId="39" xfId="53" applyNumberFormat="1" applyFont="1" applyFill="1" applyBorder="1" applyAlignment="1" applyProtection="1">
      <alignment horizontal="center" vertical="center" wrapText="1"/>
      <protection locked="0"/>
    </xf>
    <xf numFmtId="3" fontId="6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" fontId="7" fillId="0" borderId="26" xfId="53" applyNumberFormat="1" applyFont="1" applyFill="1" applyBorder="1" applyAlignment="1" applyProtection="1">
      <alignment horizontal="center" vertical="center" wrapText="1"/>
      <protection/>
    </xf>
    <xf numFmtId="3" fontId="7" fillId="0" borderId="26" xfId="53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53" applyNumberFormat="1" applyFont="1" applyFill="1" applyBorder="1" applyAlignment="1" applyProtection="1">
      <alignment horizontal="center" vertical="center" wrapText="1"/>
      <protection/>
    </xf>
    <xf numFmtId="4" fontId="7" fillId="0" borderId="26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53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3" fillId="0" borderId="43" xfId="42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54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7" fillId="0" borderId="55" xfId="53" applyFont="1" applyFill="1" applyBorder="1" applyAlignment="1" applyProtection="1">
      <alignment horizontal="center" vertical="center" wrapText="1"/>
      <protection/>
    </xf>
    <xf numFmtId="0" fontId="7" fillId="0" borderId="40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9" fillId="0" borderId="43" xfId="42" applyFill="1" applyBorder="1" applyAlignment="1" applyProtection="1">
      <alignment horizontal="center" vertical="center" wrapText="1"/>
      <protection/>
    </xf>
    <xf numFmtId="0" fontId="9" fillId="0" borderId="20" xfId="42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odo&#1082;anal129@rambler.ru" TargetMode="External" /><Relationship Id="rId2" Type="http://schemas.openxmlformats.org/officeDocument/2006/relationships/hyperlink" Target="http://www.dom-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.mosreg.ru/" TargetMode="External" /><Relationship Id="rId2" Type="http://schemas.openxmlformats.org/officeDocument/2006/relationships/hyperlink" Target="http://www.domod.ru/lists/197/element/0/5020/?list_section_id=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od.ru/sovet/files/resh/resh2010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7">
      <selection activeCell="A8" sqref="A8"/>
    </sheetView>
  </sheetViews>
  <sheetFormatPr defaultColWidth="9.140625" defaultRowHeight="15"/>
  <cols>
    <col min="1" max="1" width="56.00390625" style="35" customWidth="1"/>
    <col min="2" max="2" width="56.421875" style="35" customWidth="1"/>
    <col min="3" max="16384" width="9.140625" style="35" customWidth="1"/>
  </cols>
  <sheetData>
    <row r="1" spans="1:2" ht="60.75" customHeight="1">
      <c r="A1" s="120" t="s">
        <v>65</v>
      </c>
      <c r="B1" s="120"/>
    </row>
    <row r="2" spans="1:2" ht="18.75" customHeight="1" thickBot="1">
      <c r="A2" s="2"/>
      <c r="B2" s="2"/>
    </row>
    <row r="3" spans="1:2" ht="52.5" customHeight="1">
      <c r="A3" s="22" t="s">
        <v>78</v>
      </c>
      <c r="B3" s="24" t="s">
        <v>79</v>
      </c>
    </row>
    <row r="4" spans="1:2" ht="52.5" customHeight="1">
      <c r="A4" s="23" t="s">
        <v>117</v>
      </c>
      <c r="B4" s="27" t="s">
        <v>116</v>
      </c>
    </row>
    <row r="5" spans="1:2" ht="45" customHeight="1">
      <c r="A5" s="20" t="s">
        <v>3</v>
      </c>
      <c r="B5" s="25" t="s">
        <v>1</v>
      </c>
    </row>
    <row r="6" spans="1:2" ht="31.5">
      <c r="A6" s="20" t="s">
        <v>4</v>
      </c>
      <c r="B6" s="25" t="s">
        <v>1</v>
      </c>
    </row>
    <row r="7" spans="1:2" ht="31.5">
      <c r="A7" s="20" t="s">
        <v>5</v>
      </c>
      <c r="B7" s="25" t="s">
        <v>1</v>
      </c>
    </row>
    <row r="8" spans="1:2" ht="66.75" customHeight="1">
      <c r="A8" s="20" t="s">
        <v>6</v>
      </c>
      <c r="B8" s="25" t="s">
        <v>2</v>
      </c>
    </row>
    <row r="9" spans="1:2" ht="32.25" thickBot="1">
      <c r="A9" s="21" t="s">
        <v>7</v>
      </c>
      <c r="B9" s="36" t="s">
        <v>2</v>
      </c>
    </row>
    <row r="11" spans="1:2" ht="18" customHeight="1">
      <c r="A11" s="121"/>
      <c r="B11" s="121"/>
    </row>
  </sheetData>
  <sheetProtection/>
  <mergeCells count="2">
    <mergeCell ref="A1:B1"/>
    <mergeCell ref="A11:B11"/>
  </mergeCells>
  <printOptions/>
  <pageMargins left="1.7716535433070868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30.7109375" style="35" customWidth="1"/>
    <col min="2" max="4" width="9.140625" style="35" customWidth="1"/>
    <col min="5" max="5" width="26.140625" style="35" customWidth="1"/>
    <col min="6" max="9" width="9.140625" style="35" customWidth="1"/>
    <col min="10" max="10" width="9.57421875" style="35" customWidth="1"/>
    <col min="11" max="16384" width="9.140625" style="35" customWidth="1"/>
  </cols>
  <sheetData>
    <row r="2" spans="1:10" ht="46.5" customHeight="1">
      <c r="A2" s="149" t="s">
        <v>172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6.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184" t="s">
        <v>31</v>
      </c>
      <c r="B4" s="185"/>
      <c r="C4" s="185"/>
      <c r="D4" s="204"/>
      <c r="E4" s="155" t="s">
        <v>111</v>
      </c>
      <c r="F4" s="156"/>
      <c r="G4" s="156"/>
      <c r="H4" s="156"/>
      <c r="I4" s="156"/>
      <c r="J4" s="157"/>
    </row>
    <row r="5" spans="1:10" ht="15.75">
      <c r="A5" s="186" t="s">
        <v>32</v>
      </c>
      <c r="B5" s="187"/>
      <c r="C5" s="187"/>
      <c r="D5" s="205"/>
      <c r="E5" s="161">
        <v>5009034660</v>
      </c>
      <c r="F5" s="162"/>
      <c r="G5" s="162"/>
      <c r="H5" s="162"/>
      <c r="I5" s="162"/>
      <c r="J5" s="163"/>
    </row>
    <row r="6" spans="1:10" ht="15.75">
      <c r="A6" s="186" t="s">
        <v>33</v>
      </c>
      <c r="B6" s="187"/>
      <c r="C6" s="187"/>
      <c r="D6" s="205"/>
      <c r="E6" s="161">
        <v>500901001</v>
      </c>
      <c r="F6" s="162"/>
      <c r="G6" s="162"/>
      <c r="H6" s="162"/>
      <c r="I6" s="162"/>
      <c r="J6" s="163"/>
    </row>
    <row r="7" spans="1:10" ht="15.75">
      <c r="A7" s="186" t="s">
        <v>34</v>
      </c>
      <c r="B7" s="187"/>
      <c r="C7" s="187"/>
      <c r="D7" s="205"/>
      <c r="E7" s="161" t="s">
        <v>81</v>
      </c>
      <c r="F7" s="162"/>
      <c r="G7" s="162"/>
      <c r="H7" s="162"/>
      <c r="I7" s="162"/>
      <c r="J7" s="163"/>
    </row>
    <row r="8" spans="1:10" ht="16.5" thickBot="1">
      <c r="A8" s="188" t="s">
        <v>40</v>
      </c>
      <c r="B8" s="189"/>
      <c r="C8" s="189"/>
      <c r="D8" s="206"/>
      <c r="E8" s="158">
        <v>2012</v>
      </c>
      <c r="F8" s="159"/>
      <c r="G8" s="159"/>
      <c r="H8" s="159"/>
      <c r="I8" s="159"/>
      <c r="J8" s="160"/>
    </row>
    <row r="9" spans="1:10" ht="33" customHeight="1">
      <c r="A9" s="38"/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11">
    <mergeCell ref="E8:J8"/>
    <mergeCell ref="A2:J2"/>
    <mergeCell ref="A4:D4"/>
    <mergeCell ref="A5:D5"/>
    <mergeCell ref="A6:D6"/>
    <mergeCell ref="A7:D7"/>
    <mergeCell ref="A8:D8"/>
    <mergeCell ref="E5:J5"/>
    <mergeCell ref="E4:J4"/>
    <mergeCell ref="E6:J6"/>
    <mergeCell ref="E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tabSelected="1" zoomScalePageLayoutView="0" workbookViewId="0" topLeftCell="A4">
      <selection activeCell="B9" sqref="B9:H9"/>
    </sheetView>
  </sheetViews>
  <sheetFormatPr defaultColWidth="9.140625" defaultRowHeight="15"/>
  <cols>
    <col min="1" max="1" width="40.7109375" style="0" customWidth="1"/>
  </cols>
  <sheetData>
    <row r="2" spans="1:11" ht="33.75" customHeight="1">
      <c r="A2" s="149" t="s">
        <v>173</v>
      </c>
      <c r="B2" s="149"/>
      <c r="C2" s="149"/>
      <c r="D2" s="149"/>
      <c r="E2" s="149"/>
      <c r="F2" s="149"/>
      <c r="G2" s="149"/>
      <c r="H2" s="149"/>
      <c r="I2" s="38"/>
      <c r="J2" s="38"/>
      <c r="K2" s="38"/>
    </row>
    <row r="3" spans="1:8" ht="16.5" thickBot="1">
      <c r="A3" s="4"/>
      <c r="B3" s="4"/>
      <c r="C3" s="4"/>
      <c r="D3" s="4"/>
      <c r="E3" s="4"/>
      <c r="F3" s="4"/>
      <c r="G3" s="4"/>
      <c r="H3" s="4"/>
    </row>
    <row r="4" spans="1:11" ht="15.75">
      <c r="A4" s="7" t="s">
        <v>31</v>
      </c>
      <c r="B4" s="155" t="s">
        <v>80</v>
      </c>
      <c r="C4" s="156"/>
      <c r="D4" s="156"/>
      <c r="E4" s="156"/>
      <c r="F4" s="156"/>
      <c r="G4" s="156"/>
      <c r="H4" s="157"/>
      <c r="I4" s="5"/>
      <c r="J4" s="5"/>
      <c r="K4" s="5"/>
    </row>
    <row r="5" spans="1:11" ht="15.75">
      <c r="A5" s="8" t="s">
        <v>32</v>
      </c>
      <c r="B5" s="161">
        <v>5009034660</v>
      </c>
      <c r="C5" s="162"/>
      <c r="D5" s="162"/>
      <c r="E5" s="162"/>
      <c r="F5" s="162"/>
      <c r="G5" s="162"/>
      <c r="H5" s="163"/>
      <c r="I5" s="5"/>
      <c r="J5" s="5"/>
      <c r="K5" s="5"/>
    </row>
    <row r="6" spans="1:11" ht="15.75">
      <c r="A6" s="8" t="s">
        <v>33</v>
      </c>
      <c r="B6" s="161">
        <v>500901001</v>
      </c>
      <c r="C6" s="162"/>
      <c r="D6" s="162"/>
      <c r="E6" s="162"/>
      <c r="F6" s="162"/>
      <c r="G6" s="162"/>
      <c r="H6" s="163"/>
      <c r="I6" s="5"/>
      <c r="J6" s="5"/>
      <c r="K6" s="5"/>
    </row>
    <row r="7" spans="1:11" ht="16.5" thickBot="1">
      <c r="A7" s="9" t="s">
        <v>40</v>
      </c>
      <c r="B7" s="158">
        <v>2012</v>
      </c>
      <c r="C7" s="159"/>
      <c r="D7" s="159"/>
      <c r="E7" s="159"/>
      <c r="F7" s="159"/>
      <c r="G7" s="159"/>
      <c r="H7" s="160"/>
      <c r="I7" s="5"/>
      <c r="J7" s="5"/>
      <c r="K7" s="5"/>
    </row>
    <row r="8" spans="1:11" ht="66" customHeight="1">
      <c r="A8" s="17" t="s">
        <v>41</v>
      </c>
      <c r="B8" s="155" t="s">
        <v>112</v>
      </c>
      <c r="C8" s="156"/>
      <c r="D8" s="156"/>
      <c r="E8" s="156"/>
      <c r="F8" s="156"/>
      <c r="G8" s="156"/>
      <c r="H8" s="157"/>
      <c r="I8" s="5"/>
      <c r="J8" s="5"/>
      <c r="K8" s="5"/>
    </row>
    <row r="9" spans="1:11" ht="33" customHeight="1">
      <c r="A9" s="18" t="s">
        <v>27</v>
      </c>
      <c r="B9" s="161" t="s">
        <v>174</v>
      </c>
      <c r="C9" s="162"/>
      <c r="D9" s="162"/>
      <c r="E9" s="162"/>
      <c r="F9" s="162"/>
      <c r="G9" s="162"/>
      <c r="H9" s="163"/>
      <c r="I9" s="5"/>
      <c r="J9" s="5"/>
      <c r="K9" s="5"/>
    </row>
    <row r="10" spans="1:11" ht="36" customHeight="1">
      <c r="A10" s="18" t="s">
        <v>28</v>
      </c>
      <c r="B10" s="161" t="s">
        <v>81</v>
      </c>
      <c r="C10" s="162"/>
      <c r="D10" s="162"/>
      <c r="E10" s="162"/>
      <c r="F10" s="162"/>
      <c r="G10" s="162"/>
      <c r="H10" s="163"/>
      <c r="I10" s="5"/>
      <c r="J10" s="5"/>
      <c r="K10" s="5"/>
    </row>
    <row r="11" spans="1:11" ht="34.5" customHeight="1">
      <c r="A11" s="18" t="s">
        <v>29</v>
      </c>
      <c r="B11" s="207" t="s">
        <v>113</v>
      </c>
      <c r="C11" s="162"/>
      <c r="D11" s="162"/>
      <c r="E11" s="162"/>
      <c r="F11" s="162"/>
      <c r="G11" s="162"/>
      <c r="H11" s="163"/>
      <c r="I11" s="5"/>
      <c r="J11" s="5"/>
      <c r="K11" s="5"/>
    </row>
    <row r="12" spans="1:11" ht="29.25" customHeight="1" thickBot="1">
      <c r="A12" s="19" t="s">
        <v>30</v>
      </c>
      <c r="B12" s="208" t="s">
        <v>114</v>
      </c>
      <c r="C12" s="159"/>
      <c r="D12" s="159"/>
      <c r="E12" s="159"/>
      <c r="F12" s="159"/>
      <c r="G12" s="159"/>
      <c r="H12" s="160"/>
      <c r="I12" s="5"/>
      <c r="J12" s="5"/>
      <c r="K12" s="5"/>
    </row>
    <row r="13" spans="1:11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sheetProtection/>
  <mergeCells count="10">
    <mergeCell ref="A2:H2"/>
    <mergeCell ref="B10:H10"/>
    <mergeCell ref="B11:H11"/>
    <mergeCell ref="B12:H12"/>
    <mergeCell ref="B4:H4"/>
    <mergeCell ref="B9:H9"/>
    <mergeCell ref="B5:H5"/>
    <mergeCell ref="B6:H6"/>
    <mergeCell ref="B7:H7"/>
    <mergeCell ref="B8:H8"/>
  </mergeCells>
  <hyperlinks>
    <hyperlink ref="B11" r:id="rId1" display="vodoкanal129@rambler.ru"/>
    <hyperlink ref="B12" r:id="rId2" display="www.dom-vodokana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3">
      <selection activeCell="H3" sqref="H3"/>
    </sheetView>
  </sheetViews>
  <sheetFormatPr defaultColWidth="9.140625" defaultRowHeight="15"/>
  <cols>
    <col min="1" max="1" width="9.140625" style="35" customWidth="1"/>
    <col min="2" max="2" width="45.421875" style="35" customWidth="1"/>
    <col min="3" max="3" width="9.140625" style="35" customWidth="1"/>
    <col min="4" max="4" width="58.7109375" style="35" customWidth="1"/>
    <col min="5" max="16384" width="9.140625" style="35" customWidth="1"/>
  </cols>
  <sheetData>
    <row r="1" ht="15">
      <c r="A1" s="37"/>
    </row>
    <row r="2" spans="1:4" ht="51" customHeight="1">
      <c r="A2" s="146" t="s">
        <v>164</v>
      </c>
      <c r="B2" s="146"/>
      <c r="C2" s="146"/>
      <c r="D2" s="146"/>
    </row>
    <row r="3" spans="1:4" ht="16.5" thickBot="1">
      <c r="A3" s="91"/>
      <c r="B3" s="91"/>
      <c r="C3" s="91"/>
      <c r="D3" s="91"/>
    </row>
    <row r="4" spans="1:4" ht="15.75">
      <c r="A4" s="133" t="s">
        <v>31</v>
      </c>
      <c r="B4" s="134"/>
      <c r="C4" s="139" t="s">
        <v>80</v>
      </c>
      <c r="D4" s="140"/>
    </row>
    <row r="5" spans="1:4" ht="15.75">
      <c r="A5" s="124" t="s">
        <v>32</v>
      </c>
      <c r="B5" s="125"/>
      <c r="C5" s="128">
        <v>5009034660</v>
      </c>
      <c r="D5" s="127"/>
    </row>
    <row r="6" spans="1:4" ht="15.75">
      <c r="A6" s="124" t="s">
        <v>33</v>
      </c>
      <c r="B6" s="125"/>
      <c r="C6" s="128">
        <v>500901001</v>
      </c>
      <c r="D6" s="127"/>
    </row>
    <row r="7" spans="1:4" ht="16.5" thickBot="1">
      <c r="A7" s="141" t="s">
        <v>34</v>
      </c>
      <c r="B7" s="142"/>
      <c r="C7" s="135" t="s">
        <v>81</v>
      </c>
      <c r="D7" s="136"/>
    </row>
    <row r="8" spans="1:4" ht="30" customHeight="1">
      <c r="A8" s="137" t="s">
        <v>35</v>
      </c>
      <c r="B8" s="138"/>
      <c r="C8" s="144" t="s">
        <v>119</v>
      </c>
      <c r="D8" s="145"/>
    </row>
    <row r="9" spans="1:4" ht="33" customHeight="1">
      <c r="A9" s="124" t="s">
        <v>8</v>
      </c>
      <c r="B9" s="125"/>
      <c r="C9" s="128" t="s">
        <v>82</v>
      </c>
      <c r="D9" s="127"/>
    </row>
    <row r="10" spans="1:4" ht="15" customHeight="1">
      <c r="A10" s="124" t="s">
        <v>9</v>
      </c>
      <c r="B10" s="125"/>
      <c r="C10" s="128" t="s">
        <v>120</v>
      </c>
      <c r="D10" s="127"/>
    </row>
    <row r="11" spans="1:4" ht="15.75">
      <c r="A11" s="124" t="s">
        <v>10</v>
      </c>
      <c r="B11" s="125"/>
      <c r="C11" s="126" t="s">
        <v>99</v>
      </c>
      <c r="D11" s="127"/>
    </row>
    <row r="12" spans="1:4" ht="30" customHeight="1" thickBot="1">
      <c r="A12" s="131" t="s">
        <v>3</v>
      </c>
      <c r="B12" s="132"/>
      <c r="C12" s="135">
        <v>16.07</v>
      </c>
      <c r="D12" s="136"/>
    </row>
    <row r="13" spans="1:4" ht="15.75">
      <c r="A13" s="133" t="s">
        <v>31</v>
      </c>
      <c r="B13" s="134"/>
      <c r="C13" s="144" t="s">
        <v>80</v>
      </c>
      <c r="D13" s="145"/>
    </row>
    <row r="14" spans="1:4" ht="15.75" customHeight="1">
      <c r="A14" s="124" t="s">
        <v>32</v>
      </c>
      <c r="B14" s="125"/>
      <c r="C14" s="129">
        <v>5009034660</v>
      </c>
      <c r="D14" s="130"/>
    </row>
    <row r="15" spans="1:4" ht="15.75">
      <c r="A15" s="124" t="s">
        <v>33</v>
      </c>
      <c r="B15" s="125"/>
      <c r="C15" s="129">
        <v>500901001</v>
      </c>
      <c r="D15" s="130"/>
    </row>
    <row r="16" spans="1:4" ht="16.5" customHeight="1" thickBot="1">
      <c r="A16" s="141" t="s">
        <v>34</v>
      </c>
      <c r="B16" s="142"/>
      <c r="C16" s="135" t="s">
        <v>81</v>
      </c>
      <c r="D16" s="136"/>
    </row>
    <row r="17" spans="1:4" ht="36" customHeight="1">
      <c r="A17" s="137" t="s">
        <v>36</v>
      </c>
      <c r="B17" s="138"/>
      <c r="C17" s="139" t="s">
        <v>84</v>
      </c>
      <c r="D17" s="140"/>
    </row>
    <row r="18" spans="1:4" ht="30" customHeight="1">
      <c r="A18" s="124" t="s">
        <v>8</v>
      </c>
      <c r="B18" s="125"/>
      <c r="C18" s="129" t="s">
        <v>83</v>
      </c>
      <c r="D18" s="130"/>
    </row>
    <row r="19" spans="1:4" ht="15.75" customHeight="1">
      <c r="A19" s="124" t="s">
        <v>9</v>
      </c>
      <c r="B19" s="125"/>
      <c r="C19" s="128" t="s">
        <v>121</v>
      </c>
      <c r="D19" s="127"/>
    </row>
    <row r="20" spans="1:4" ht="15.75" customHeight="1">
      <c r="A20" s="124" t="s">
        <v>10</v>
      </c>
      <c r="B20" s="143"/>
      <c r="C20" s="126" t="s">
        <v>85</v>
      </c>
      <c r="D20" s="127"/>
    </row>
    <row r="21" spans="1:4" ht="32.25" customHeight="1" thickBot="1">
      <c r="A21" s="122" t="s">
        <v>37</v>
      </c>
      <c r="B21" s="123"/>
      <c r="C21" s="147">
        <v>0.4</v>
      </c>
      <c r="D21" s="148"/>
    </row>
  </sheetData>
  <sheetProtection/>
  <mergeCells count="37">
    <mergeCell ref="A2:D2"/>
    <mergeCell ref="C6:D6"/>
    <mergeCell ref="A4:B4"/>
    <mergeCell ref="C4:D4"/>
    <mergeCell ref="A6:B6"/>
    <mergeCell ref="C21:D21"/>
    <mergeCell ref="C20:D20"/>
    <mergeCell ref="A5:B5"/>
    <mergeCell ref="C5:D5"/>
    <mergeCell ref="C10:D10"/>
    <mergeCell ref="A9:B9"/>
    <mergeCell ref="C9:D9"/>
    <mergeCell ref="A10:B10"/>
    <mergeCell ref="A20:B20"/>
    <mergeCell ref="C18:D18"/>
    <mergeCell ref="A7:B7"/>
    <mergeCell ref="C7:D7"/>
    <mergeCell ref="A8:B8"/>
    <mergeCell ref="C8:D8"/>
    <mergeCell ref="C13:D13"/>
    <mergeCell ref="C12:D12"/>
    <mergeCell ref="A17:B17"/>
    <mergeCell ref="C17:D17"/>
    <mergeCell ref="A15:B15"/>
    <mergeCell ref="C15:D15"/>
    <mergeCell ref="A16:B16"/>
    <mergeCell ref="C16:D16"/>
    <mergeCell ref="A21:B21"/>
    <mergeCell ref="A18:B18"/>
    <mergeCell ref="A11:B11"/>
    <mergeCell ref="C11:D11"/>
    <mergeCell ref="A19:B19"/>
    <mergeCell ref="C19:D19"/>
    <mergeCell ref="A14:B14"/>
    <mergeCell ref="C14:D14"/>
    <mergeCell ref="A12:B12"/>
    <mergeCell ref="A13:B13"/>
  </mergeCells>
  <hyperlinks>
    <hyperlink ref="C11" r:id="rId1" display="http://me.mosreg.ru"/>
    <hyperlink ref="C20" r:id="rId2" display="http://www.domod.ru/lists/197/element/0/5020/?list_section_id="/>
  </hyperlinks>
  <printOptions/>
  <pageMargins left="1.3779527559055118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5.28125" style="35" customWidth="1"/>
    <col min="2" max="2" width="58.7109375" style="35" customWidth="1"/>
    <col min="3" max="16384" width="9.140625" style="35" customWidth="1"/>
  </cols>
  <sheetData>
    <row r="1" spans="1:2" ht="38.25" customHeight="1" thickBot="1">
      <c r="A1" s="146" t="s">
        <v>165</v>
      </c>
      <c r="B1" s="146"/>
    </row>
    <row r="2" spans="1:2" ht="15.75">
      <c r="A2" s="92" t="s">
        <v>31</v>
      </c>
      <c r="B2" s="93" t="s">
        <v>80</v>
      </c>
    </row>
    <row r="3" spans="1:2" ht="15.75">
      <c r="A3" s="94" t="s">
        <v>32</v>
      </c>
      <c r="B3" s="95">
        <v>5009034660</v>
      </c>
    </row>
    <row r="4" spans="1:2" ht="15.75">
      <c r="A4" s="94" t="s">
        <v>33</v>
      </c>
      <c r="B4" s="95">
        <v>500901001</v>
      </c>
    </row>
    <row r="5" spans="1:2" ht="16.5" thickBot="1">
      <c r="A5" s="96" t="s">
        <v>34</v>
      </c>
      <c r="B5" s="104" t="s">
        <v>86</v>
      </c>
    </row>
    <row r="6" spans="1:2" ht="63">
      <c r="A6" s="92" t="s">
        <v>75</v>
      </c>
      <c r="B6" s="93" t="s">
        <v>122</v>
      </c>
    </row>
    <row r="7" spans="1:2" ht="31.5">
      <c r="A7" s="101" t="s">
        <v>8</v>
      </c>
      <c r="B7" s="95" t="s">
        <v>161</v>
      </c>
    </row>
    <row r="8" spans="1:2" ht="15.75">
      <c r="A8" s="94" t="s">
        <v>38</v>
      </c>
      <c r="B8" s="95" t="s">
        <v>123</v>
      </c>
    </row>
    <row r="9" spans="1:2" ht="15.75">
      <c r="A9" s="94" t="s">
        <v>10</v>
      </c>
      <c r="B9" s="105" t="s">
        <v>87</v>
      </c>
    </row>
    <row r="10" spans="1:2" ht="48" thickBot="1">
      <c r="A10" s="96" t="s">
        <v>124</v>
      </c>
      <c r="B10" s="106">
        <v>54600</v>
      </c>
    </row>
    <row r="11" spans="1:2" ht="15">
      <c r="A11" s="59"/>
      <c r="B11" s="59"/>
    </row>
  </sheetData>
  <sheetProtection/>
  <mergeCells count="1">
    <mergeCell ref="A1:B1"/>
  </mergeCells>
  <hyperlinks>
    <hyperlink ref="B9" r:id="rId1" display="www.domod.ru/sovet/files/resh/resh2010.php"/>
  </hyperlinks>
  <printOptions/>
  <pageMargins left="1" right="0.7086614173228347" top="0.7480314960629921" bottom="0.7480314960629921" header="0.31496062992125984" footer="0.31496062992125984"/>
  <pageSetup fitToHeight="0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9.8515625" style="35" customWidth="1"/>
    <col min="2" max="2" width="63.421875" style="35" customWidth="1"/>
    <col min="3" max="16384" width="9.140625" style="35" customWidth="1"/>
  </cols>
  <sheetData>
    <row r="2" spans="1:2" ht="49.5" customHeight="1" thickBot="1">
      <c r="A2" s="149" t="s">
        <v>166</v>
      </c>
      <c r="B2" s="149"/>
    </row>
    <row r="3" spans="1:2" ht="15.75">
      <c r="A3" s="40" t="s">
        <v>31</v>
      </c>
      <c r="B3" s="24" t="s">
        <v>80</v>
      </c>
    </row>
    <row r="4" spans="1:2" ht="15.75">
      <c r="A4" s="14" t="s">
        <v>32</v>
      </c>
      <c r="B4" s="25">
        <v>5009034660</v>
      </c>
    </row>
    <row r="5" spans="1:2" ht="15.75">
      <c r="A5" s="14" t="s">
        <v>33</v>
      </c>
      <c r="B5" s="25">
        <v>500901001</v>
      </c>
    </row>
    <row r="6" spans="1:2" ht="15.75">
      <c r="A6" s="14" t="s">
        <v>34</v>
      </c>
      <c r="B6" s="25" t="s">
        <v>81</v>
      </c>
    </row>
    <row r="7" spans="1:2" ht="16.5" thickBot="1">
      <c r="A7" s="16" t="s">
        <v>39</v>
      </c>
      <c r="B7" s="28" t="s">
        <v>147</v>
      </c>
    </row>
    <row r="8" spans="1:2" ht="26.25" customHeight="1" thickBot="1">
      <c r="A8" s="39" t="s">
        <v>11</v>
      </c>
      <c r="B8" s="15" t="s">
        <v>0</v>
      </c>
    </row>
    <row r="9" spans="1:2" ht="63.75" customHeight="1">
      <c r="A9" s="88" t="s">
        <v>64</v>
      </c>
      <c r="B9" s="89" t="s">
        <v>88</v>
      </c>
    </row>
    <row r="10" spans="1:2" ht="39" customHeight="1">
      <c r="A10" s="60" t="s">
        <v>125</v>
      </c>
      <c r="B10" s="90">
        <v>211893.56</v>
      </c>
    </row>
    <row r="11" spans="1:2" ht="33" customHeight="1">
      <c r="A11" s="60" t="s">
        <v>126</v>
      </c>
      <c r="B11" s="90">
        <v>273456.47</v>
      </c>
    </row>
    <row r="12" spans="1:2" ht="33" customHeight="1">
      <c r="A12" s="29" t="s">
        <v>127</v>
      </c>
      <c r="B12" s="90">
        <v>0</v>
      </c>
    </row>
    <row r="13" spans="1:2" ht="63" customHeight="1">
      <c r="A13" s="29" t="s">
        <v>128</v>
      </c>
      <c r="B13" s="90">
        <v>41165.75</v>
      </c>
    </row>
    <row r="14" spans="1:2" ht="17.25" customHeight="1">
      <c r="A14" s="29" t="s">
        <v>129</v>
      </c>
      <c r="B14" s="90">
        <f>B13/B15</f>
        <v>3.357241502822837</v>
      </c>
    </row>
    <row r="15" spans="1:2" ht="15.75">
      <c r="A15" s="29" t="s">
        <v>163</v>
      </c>
      <c r="B15" s="90">
        <v>12261.778</v>
      </c>
    </row>
    <row r="16" spans="1:2" ht="20.25" customHeight="1">
      <c r="A16" s="29" t="s">
        <v>130</v>
      </c>
      <c r="B16" s="119">
        <v>75.77</v>
      </c>
    </row>
    <row r="17" spans="1:2" ht="33.75" customHeight="1">
      <c r="A17" s="29" t="s">
        <v>131</v>
      </c>
      <c r="B17" s="90">
        <v>144491.27</v>
      </c>
    </row>
    <row r="18" spans="1:2" ht="31.5">
      <c r="A18" s="29" t="s">
        <v>132</v>
      </c>
      <c r="B18" s="90">
        <v>7813.69</v>
      </c>
    </row>
    <row r="19" spans="1:2" ht="18.75" customHeight="1">
      <c r="A19" s="29" t="s">
        <v>133</v>
      </c>
      <c r="B19" s="119">
        <v>31842.43</v>
      </c>
    </row>
    <row r="20" spans="1:2" ht="33.75" customHeight="1">
      <c r="A20" s="29" t="s">
        <v>134</v>
      </c>
      <c r="B20" s="119">
        <v>5757.98</v>
      </c>
    </row>
    <row r="21" spans="1:2" ht="33" customHeight="1">
      <c r="A21" s="29" t="s">
        <v>135</v>
      </c>
      <c r="B21" s="119">
        <v>15171.81</v>
      </c>
    </row>
    <row r="22" spans="1:2" ht="32.25" customHeight="1">
      <c r="A22" s="29" t="s">
        <v>136</v>
      </c>
      <c r="B22" s="119">
        <v>4945.32</v>
      </c>
    </row>
    <row r="23" spans="1:2" ht="80.25" customHeight="1">
      <c r="A23" s="29" t="s">
        <v>137</v>
      </c>
      <c r="B23" s="90">
        <v>12423.36</v>
      </c>
    </row>
    <row r="24" spans="1:2" ht="93.75" customHeight="1">
      <c r="A24" s="29" t="s">
        <v>138</v>
      </c>
      <c r="B24" s="90">
        <v>0</v>
      </c>
    </row>
    <row r="25" spans="1:2" ht="66" customHeight="1">
      <c r="A25" s="29" t="s">
        <v>139</v>
      </c>
      <c r="B25" s="90">
        <v>9206.84</v>
      </c>
    </row>
    <row r="26" spans="1:2" ht="45.75" customHeight="1">
      <c r="A26" s="60" t="s">
        <v>159</v>
      </c>
      <c r="B26" s="119">
        <v>0</v>
      </c>
    </row>
    <row r="27" spans="1:2" ht="63">
      <c r="A27" s="29" t="s">
        <v>140</v>
      </c>
      <c r="B27" s="119">
        <v>0</v>
      </c>
    </row>
    <row r="28" spans="1:2" ht="47.25" customHeight="1">
      <c r="A28" s="61" t="s">
        <v>141</v>
      </c>
      <c r="B28" s="119">
        <v>64784.6</v>
      </c>
    </row>
    <row r="29" spans="1:2" ht="33.75" customHeight="1">
      <c r="A29" s="61" t="s">
        <v>142</v>
      </c>
      <c r="B29" s="119">
        <v>0</v>
      </c>
    </row>
    <row r="30" spans="1:2" ht="63.75" customHeight="1">
      <c r="A30" s="61" t="s">
        <v>160</v>
      </c>
      <c r="B30" s="119"/>
    </row>
    <row r="31" spans="1:2" ht="34.5" customHeight="1">
      <c r="A31" s="60" t="s">
        <v>143</v>
      </c>
      <c r="B31" s="90">
        <v>13125.1</v>
      </c>
    </row>
    <row r="32" spans="1:2" ht="46.5" customHeight="1">
      <c r="A32" s="60" t="s">
        <v>144</v>
      </c>
      <c r="B32" s="90">
        <v>0</v>
      </c>
    </row>
    <row r="33" spans="1:2" ht="31.5">
      <c r="A33" s="60" t="s">
        <v>145</v>
      </c>
      <c r="B33" s="90">
        <v>13125.1</v>
      </c>
    </row>
    <row r="34" spans="1:2" ht="35.25" customHeight="1" thickBot="1">
      <c r="A34" s="62" t="s">
        <v>146</v>
      </c>
      <c r="B34" s="103">
        <v>482.9</v>
      </c>
    </row>
    <row r="35" spans="1:2" ht="15.75">
      <c r="A35" s="38"/>
      <c r="B35" s="38"/>
    </row>
    <row r="36" spans="1:2" ht="38.25" customHeight="1">
      <c r="A36" s="150"/>
      <c r="B36" s="150"/>
    </row>
    <row r="37" spans="1:2" ht="51" customHeight="1">
      <c r="A37" s="150"/>
      <c r="B37" s="150"/>
    </row>
    <row r="38" spans="1:2" ht="127.5" customHeight="1">
      <c r="A38" s="150"/>
      <c r="B38" s="150"/>
    </row>
    <row r="39" spans="1:2" ht="36" customHeight="1">
      <c r="A39" s="150"/>
      <c r="B39" s="150"/>
    </row>
    <row r="42" spans="1:2" ht="47.25" customHeight="1">
      <c r="A42" s="151"/>
      <c r="B42" s="151"/>
    </row>
  </sheetData>
  <sheetProtection/>
  <mergeCells count="6">
    <mergeCell ref="A2:B2"/>
    <mergeCell ref="A36:B36"/>
    <mergeCell ref="A42:B42"/>
    <mergeCell ref="A37:B37"/>
    <mergeCell ref="A39:B39"/>
    <mergeCell ref="A38:B3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1.7109375" style="35" customWidth="1"/>
    <col min="2" max="2" width="60.28125" style="35" customWidth="1"/>
    <col min="3" max="16384" width="9.140625" style="35" customWidth="1"/>
  </cols>
  <sheetData>
    <row r="1" spans="1:2" ht="15.75">
      <c r="A1" s="38"/>
      <c r="B1" s="38"/>
    </row>
    <row r="2" spans="1:2" ht="15">
      <c r="A2" s="146" t="s">
        <v>167</v>
      </c>
      <c r="B2" s="146"/>
    </row>
    <row r="3" spans="1:2" ht="48.75" customHeight="1">
      <c r="A3" s="146"/>
      <c r="B3" s="146"/>
    </row>
    <row r="4" spans="1:2" ht="16.5" thickBot="1">
      <c r="A4" s="91"/>
      <c r="B4" s="91"/>
    </row>
    <row r="5" spans="1:2" ht="15.75">
      <c r="A5" s="92" t="s">
        <v>31</v>
      </c>
      <c r="B5" s="93" t="s">
        <v>80</v>
      </c>
    </row>
    <row r="6" spans="1:2" ht="15.75">
      <c r="A6" s="94" t="s">
        <v>32</v>
      </c>
      <c r="B6" s="95">
        <v>5009034660</v>
      </c>
    </row>
    <row r="7" spans="1:2" ht="15.75">
      <c r="A7" s="94" t="s">
        <v>33</v>
      </c>
      <c r="B7" s="95">
        <v>500901001</v>
      </c>
    </row>
    <row r="8" spans="1:2" ht="32.25" thickBot="1">
      <c r="A8" s="96" t="s">
        <v>34</v>
      </c>
      <c r="B8" s="97" t="s">
        <v>81</v>
      </c>
    </row>
    <row r="9" spans="1:2" s="49" customFormat="1" ht="28.5" customHeight="1" thickBot="1">
      <c r="A9" s="98" t="s">
        <v>12</v>
      </c>
      <c r="B9" s="99" t="s">
        <v>0</v>
      </c>
    </row>
    <row r="10" spans="1:2" ht="32.25" customHeight="1">
      <c r="A10" s="88" t="s">
        <v>13</v>
      </c>
      <c r="B10" s="89">
        <v>0.09</v>
      </c>
    </row>
    <row r="11" spans="1:2" ht="31.5" customHeight="1">
      <c r="A11" s="94" t="s">
        <v>14</v>
      </c>
      <c r="B11" s="90">
        <v>5.94</v>
      </c>
    </row>
    <row r="12" spans="1:2" ht="47.25">
      <c r="A12" s="94" t="s">
        <v>15</v>
      </c>
      <c r="B12" s="100">
        <v>7188</v>
      </c>
    </row>
    <row r="13" spans="1:2" ht="15.75">
      <c r="A13" s="101" t="s">
        <v>16</v>
      </c>
      <c r="B13" s="100">
        <v>330</v>
      </c>
    </row>
    <row r="14" spans="1:2" ht="15.75">
      <c r="A14" s="101" t="s">
        <v>17</v>
      </c>
      <c r="B14" s="100">
        <v>262</v>
      </c>
    </row>
    <row r="15" spans="1:2" ht="15.75">
      <c r="A15" s="101" t="s">
        <v>18</v>
      </c>
      <c r="B15" s="100">
        <v>330</v>
      </c>
    </row>
    <row r="16" spans="1:2" ht="15.75">
      <c r="A16" s="101" t="s">
        <v>19</v>
      </c>
      <c r="B16" s="100">
        <v>330</v>
      </c>
    </row>
    <row r="17" spans="1:2" ht="15.75">
      <c r="A17" s="101" t="s">
        <v>20</v>
      </c>
      <c r="B17" s="100">
        <v>330</v>
      </c>
    </row>
    <row r="18" spans="1:2" ht="15.75">
      <c r="A18" s="101" t="s">
        <v>21</v>
      </c>
      <c r="B18" s="100">
        <v>24</v>
      </c>
    </row>
    <row r="19" spans="1:2" ht="15.75">
      <c r="A19" s="101" t="s">
        <v>22</v>
      </c>
      <c r="B19" s="100">
        <v>483</v>
      </c>
    </row>
    <row r="20" spans="1:2" ht="94.5">
      <c r="A20" s="94" t="s">
        <v>23</v>
      </c>
      <c r="B20" s="100">
        <v>2260</v>
      </c>
    </row>
    <row r="21" spans="1:2" ht="15.75">
      <c r="A21" s="101" t="s">
        <v>16</v>
      </c>
      <c r="B21" s="100">
        <v>150</v>
      </c>
    </row>
    <row r="22" spans="1:2" ht="15.75">
      <c r="A22" s="101" t="s">
        <v>17</v>
      </c>
      <c r="B22" s="100">
        <v>254</v>
      </c>
    </row>
    <row r="23" spans="1:2" ht="15.75">
      <c r="A23" s="101" t="s">
        <v>18</v>
      </c>
      <c r="B23" s="100">
        <v>280</v>
      </c>
    </row>
    <row r="24" spans="1:2" ht="15.75">
      <c r="A24" s="101" t="s">
        <v>19</v>
      </c>
      <c r="B24" s="100">
        <v>54</v>
      </c>
    </row>
    <row r="25" spans="1:2" ht="15.75">
      <c r="A25" s="101" t="s">
        <v>20</v>
      </c>
      <c r="B25" s="100">
        <v>320</v>
      </c>
    </row>
    <row r="26" spans="1:2" ht="15.75">
      <c r="A26" s="101" t="s">
        <v>21</v>
      </c>
      <c r="B26" s="100">
        <v>20</v>
      </c>
    </row>
    <row r="27" spans="1:2" ht="16.5" thickBot="1">
      <c r="A27" s="102" t="s">
        <v>22</v>
      </c>
      <c r="B27" s="103">
        <v>175</v>
      </c>
    </row>
    <row r="28" spans="1:2" ht="15.75">
      <c r="A28" s="38"/>
      <c r="B28" s="38"/>
    </row>
    <row r="29" spans="1:2" ht="46.5" customHeight="1">
      <c r="A29" s="150"/>
      <c r="B29" s="150"/>
    </row>
  </sheetData>
  <sheetProtection/>
  <mergeCells count="2">
    <mergeCell ref="A2:B3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49.28125" style="0" customWidth="1"/>
    <col min="2" max="3" width="14.28125" style="0" customWidth="1"/>
    <col min="4" max="4" width="16.8515625" style="0" customWidth="1"/>
    <col min="5" max="5" width="10.140625" style="0" bestFit="1" customWidth="1"/>
    <col min="6" max="6" width="10.28125" style="0" customWidth="1"/>
    <col min="7" max="7" width="9.28125" style="0" bestFit="1" customWidth="1"/>
    <col min="8" max="8" width="10.57421875" style="0" customWidth="1"/>
    <col min="9" max="9" width="13.8515625" style="0" customWidth="1"/>
  </cols>
  <sheetData>
    <row r="2" spans="1:9" ht="23.25" customHeight="1">
      <c r="A2" s="120" t="s">
        <v>168</v>
      </c>
      <c r="B2" s="120"/>
      <c r="C2" s="120"/>
      <c r="D2" s="120"/>
      <c r="E2" s="120"/>
      <c r="F2" s="120"/>
      <c r="G2" s="120"/>
      <c r="H2" s="120"/>
      <c r="I2" s="120"/>
    </row>
    <row r="3" spans="1:3" ht="16.5" thickBot="1">
      <c r="A3" s="1"/>
      <c r="B3" s="1"/>
      <c r="C3" s="1"/>
    </row>
    <row r="4" spans="1:9" ht="17.25" customHeight="1">
      <c r="A4" s="10" t="s">
        <v>31</v>
      </c>
      <c r="B4" s="155" t="s">
        <v>80</v>
      </c>
      <c r="C4" s="156"/>
      <c r="D4" s="156"/>
      <c r="E4" s="156"/>
      <c r="F4" s="156"/>
      <c r="G4" s="156"/>
      <c r="H4" s="156"/>
      <c r="I4" s="157"/>
    </row>
    <row r="5" spans="1:9" ht="18.75" customHeight="1">
      <c r="A5" s="11" t="s">
        <v>32</v>
      </c>
      <c r="B5" s="161">
        <v>5009034660</v>
      </c>
      <c r="C5" s="162"/>
      <c r="D5" s="162"/>
      <c r="E5" s="162"/>
      <c r="F5" s="162"/>
      <c r="G5" s="162"/>
      <c r="H5" s="162"/>
      <c r="I5" s="163"/>
    </row>
    <row r="6" spans="1:9" ht="15.75">
      <c r="A6" s="11" t="s">
        <v>33</v>
      </c>
      <c r="B6" s="161">
        <v>500901001</v>
      </c>
      <c r="C6" s="162"/>
      <c r="D6" s="162"/>
      <c r="E6" s="162"/>
      <c r="F6" s="162"/>
      <c r="G6" s="162"/>
      <c r="H6" s="162"/>
      <c r="I6" s="163"/>
    </row>
    <row r="7" spans="1:9" ht="16.5" customHeight="1" thickBot="1">
      <c r="A7" s="12" t="s">
        <v>34</v>
      </c>
      <c r="B7" s="158" t="s">
        <v>81</v>
      </c>
      <c r="C7" s="159"/>
      <c r="D7" s="159"/>
      <c r="E7" s="159"/>
      <c r="F7" s="159"/>
      <c r="G7" s="159"/>
      <c r="H7" s="159"/>
      <c r="I7" s="160"/>
    </row>
    <row r="8" spans="1:9" ht="42.75" customHeight="1" thickBot="1">
      <c r="A8" s="13" t="s">
        <v>60</v>
      </c>
      <c r="B8" s="152" t="s">
        <v>157</v>
      </c>
      <c r="C8" s="153"/>
      <c r="D8" s="153"/>
      <c r="E8" s="153"/>
      <c r="F8" s="153"/>
      <c r="G8" s="153"/>
      <c r="H8" s="153"/>
      <c r="I8" s="154"/>
    </row>
    <row r="9" spans="1:9" ht="124.5" customHeight="1" thickBot="1">
      <c r="A9" s="14" t="s">
        <v>61</v>
      </c>
      <c r="B9" s="166" t="s">
        <v>162</v>
      </c>
      <c r="C9" s="167"/>
      <c r="D9" s="167"/>
      <c r="E9" s="167"/>
      <c r="F9" s="167"/>
      <c r="G9" s="167"/>
      <c r="H9" s="167"/>
      <c r="I9" s="168"/>
    </row>
    <row r="10" spans="1:9" ht="36.75" customHeight="1" thickBot="1">
      <c r="A10" s="3" t="s">
        <v>62</v>
      </c>
      <c r="B10" s="152" t="s">
        <v>89</v>
      </c>
      <c r="C10" s="153"/>
      <c r="D10" s="153"/>
      <c r="E10" s="153"/>
      <c r="F10" s="153"/>
      <c r="G10" s="153"/>
      <c r="H10" s="153"/>
      <c r="I10" s="154"/>
    </row>
    <row r="11" spans="1:9" ht="36.75" customHeight="1" thickBot="1">
      <c r="A11" s="152" t="s">
        <v>63</v>
      </c>
      <c r="B11" s="153"/>
      <c r="C11" s="153"/>
      <c r="D11" s="153"/>
      <c r="E11" s="153"/>
      <c r="F11" s="153"/>
      <c r="G11" s="153"/>
      <c r="H11" s="153"/>
      <c r="I11" s="154"/>
    </row>
    <row r="12" spans="1:9" ht="32.25" customHeight="1" thickBot="1">
      <c r="A12" s="164" t="s">
        <v>52</v>
      </c>
      <c r="B12" s="174" t="s">
        <v>158</v>
      </c>
      <c r="C12" s="174" t="s">
        <v>148</v>
      </c>
      <c r="D12" s="174" t="s">
        <v>156</v>
      </c>
      <c r="E12" s="152" t="s">
        <v>149</v>
      </c>
      <c r="F12" s="153"/>
      <c r="G12" s="153"/>
      <c r="H12" s="154"/>
      <c r="I12" s="174" t="s">
        <v>42</v>
      </c>
    </row>
    <row r="13" spans="1:9" ht="157.5" customHeight="1" thickBot="1">
      <c r="A13" s="165"/>
      <c r="B13" s="175"/>
      <c r="C13" s="175"/>
      <c r="D13" s="175"/>
      <c r="E13" s="63" t="s">
        <v>150</v>
      </c>
      <c r="F13" s="63" t="s">
        <v>151</v>
      </c>
      <c r="G13" s="63" t="s">
        <v>152</v>
      </c>
      <c r="H13" s="63" t="s">
        <v>153</v>
      </c>
      <c r="I13" s="175"/>
    </row>
    <row r="14" spans="1:9" ht="16.5" thickBot="1">
      <c r="A14" s="86" t="s">
        <v>43</v>
      </c>
      <c r="B14" s="87">
        <f>B18+B23+B26+B30+B32+B35</f>
        <v>272734</v>
      </c>
      <c r="C14" s="87">
        <f aca="true" t="shared" si="0" ref="C14:H14">C18+C23+C26+C30+C32+C35</f>
        <v>36387.14</v>
      </c>
      <c r="D14" s="87">
        <f t="shared" si="0"/>
        <v>19372.56</v>
      </c>
      <c r="E14" s="87">
        <f t="shared" si="0"/>
        <v>3342.04</v>
      </c>
      <c r="F14" s="87">
        <f t="shared" si="0"/>
        <v>5979.780000000001</v>
      </c>
      <c r="G14" s="87">
        <f t="shared" si="0"/>
        <v>1437.03</v>
      </c>
      <c r="H14" s="87">
        <f t="shared" si="0"/>
        <v>8613.710000000001</v>
      </c>
      <c r="I14" s="64"/>
    </row>
    <row r="15" spans="1:9" ht="47.25" customHeight="1">
      <c r="A15" s="169" t="s">
        <v>91</v>
      </c>
      <c r="B15" s="70">
        <v>2331</v>
      </c>
      <c r="C15" s="70">
        <v>478.41</v>
      </c>
      <c r="D15" s="71">
        <v>486.44</v>
      </c>
      <c r="E15" s="71"/>
      <c r="F15" s="71"/>
      <c r="G15" s="71"/>
      <c r="H15" s="71">
        <v>486.44</v>
      </c>
      <c r="I15" s="56" t="s">
        <v>102</v>
      </c>
    </row>
    <row r="16" spans="1:9" ht="47.25">
      <c r="A16" s="170"/>
      <c r="B16" s="67">
        <v>0</v>
      </c>
      <c r="C16" s="67">
        <v>1260</v>
      </c>
      <c r="D16" s="68">
        <v>1260</v>
      </c>
      <c r="E16" s="68"/>
      <c r="F16" s="68"/>
      <c r="G16" s="68"/>
      <c r="H16" s="68">
        <v>1260</v>
      </c>
      <c r="I16" s="57" t="s">
        <v>101</v>
      </c>
    </row>
    <row r="17" spans="1:9" ht="31.5">
      <c r="A17" s="170"/>
      <c r="B17" s="67">
        <v>3369</v>
      </c>
      <c r="C17" s="67">
        <v>85.7</v>
      </c>
      <c r="D17" s="68">
        <v>85.7</v>
      </c>
      <c r="E17" s="68"/>
      <c r="F17" s="68"/>
      <c r="G17" s="68"/>
      <c r="H17" s="68">
        <v>85.7</v>
      </c>
      <c r="I17" s="57" t="s">
        <v>100</v>
      </c>
    </row>
    <row r="18" spans="1:9" ht="16.5" thickBot="1">
      <c r="A18" s="79" t="s">
        <v>155</v>
      </c>
      <c r="B18" s="80">
        <f>B15+B16+B17</f>
        <v>5700</v>
      </c>
      <c r="C18" s="80">
        <f aca="true" t="shared" si="1" ref="C18:H18">C15+C16+C17</f>
        <v>1824.1100000000001</v>
      </c>
      <c r="D18" s="80">
        <f t="shared" si="1"/>
        <v>1832.14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1832.14</v>
      </c>
      <c r="I18" s="32"/>
    </row>
    <row r="19" spans="1:9" ht="43.5" customHeight="1">
      <c r="A19" s="169" t="s">
        <v>92</v>
      </c>
      <c r="B19" s="70">
        <v>4545</v>
      </c>
      <c r="C19" s="70">
        <v>956.82</v>
      </c>
      <c r="D19" s="71">
        <v>1922.96</v>
      </c>
      <c r="E19" s="71">
        <v>1922.96</v>
      </c>
      <c r="F19" s="71">
        <v>0</v>
      </c>
      <c r="G19" s="71">
        <v>0</v>
      </c>
      <c r="H19" s="71">
        <v>0</v>
      </c>
      <c r="I19" s="56" t="s">
        <v>102</v>
      </c>
    </row>
    <row r="20" spans="1:9" ht="46.5" customHeight="1">
      <c r="A20" s="170"/>
      <c r="B20" s="67">
        <v>0</v>
      </c>
      <c r="C20" s="67">
        <v>4750</v>
      </c>
      <c r="D20" s="68">
        <v>4750.01</v>
      </c>
      <c r="E20" s="68">
        <v>0</v>
      </c>
      <c r="F20" s="68">
        <v>0</v>
      </c>
      <c r="G20" s="68">
        <v>0</v>
      </c>
      <c r="H20" s="68">
        <v>4750.01</v>
      </c>
      <c r="I20" s="57" t="s">
        <v>101</v>
      </c>
    </row>
    <row r="21" spans="1:9" ht="31.5">
      <c r="A21" s="170"/>
      <c r="B21" s="67">
        <v>0</v>
      </c>
      <c r="C21" s="67">
        <v>557.12</v>
      </c>
      <c r="D21" s="68">
        <v>557.12</v>
      </c>
      <c r="E21" s="69">
        <v>84.9</v>
      </c>
      <c r="F21" s="69">
        <v>0</v>
      </c>
      <c r="G21" s="69">
        <v>0</v>
      </c>
      <c r="H21" s="69">
        <v>472.22</v>
      </c>
      <c r="I21" s="57" t="s">
        <v>100</v>
      </c>
    </row>
    <row r="22" spans="1:9" ht="63">
      <c r="A22" s="170"/>
      <c r="B22" s="67">
        <v>5313</v>
      </c>
      <c r="C22" s="67">
        <v>5776.96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57" t="s">
        <v>154</v>
      </c>
    </row>
    <row r="23" spans="1:9" ht="16.5" thickBot="1">
      <c r="A23" s="77" t="s">
        <v>155</v>
      </c>
      <c r="B23" s="78">
        <f>B19+B20+B21+B22</f>
        <v>9858</v>
      </c>
      <c r="C23" s="78">
        <f aca="true" t="shared" si="2" ref="C23:H23">C19+C20+C21+C22</f>
        <v>12040.9</v>
      </c>
      <c r="D23" s="78">
        <f t="shared" si="2"/>
        <v>7230.09</v>
      </c>
      <c r="E23" s="78">
        <f t="shared" si="2"/>
        <v>2007.8600000000001</v>
      </c>
      <c r="F23" s="78">
        <f t="shared" si="2"/>
        <v>0</v>
      </c>
      <c r="G23" s="78">
        <f t="shared" si="2"/>
        <v>0</v>
      </c>
      <c r="H23" s="78">
        <f t="shared" si="2"/>
        <v>5222.2300000000005</v>
      </c>
      <c r="I23" s="58"/>
    </row>
    <row r="24" spans="1:9" ht="47.25">
      <c r="A24" s="171" t="s">
        <v>93</v>
      </c>
      <c r="B24" s="66">
        <v>0</v>
      </c>
      <c r="C24" s="66">
        <v>0</v>
      </c>
      <c r="D24" s="72">
        <v>616.94</v>
      </c>
      <c r="E24" s="72">
        <v>143.35</v>
      </c>
      <c r="F24" s="72">
        <v>93.15</v>
      </c>
      <c r="G24" s="72">
        <v>0</v>
      </c>
      <c r="H24" s="72">
        <v>380.44</v>
      </c>
      <c r="I24" s="75" t="s">
        <v>90</v>
      </c>
    </row>
    <row r="25" spans="1:9" ht="31.5">
      <c r="A25" s="172"/>
      <c r="B25" s="73">
        <v>456</v>
      </c>
      <c r="C25" s="73">
        <v>1508.39</v>
      </c>
      <c r="D25" s="74">
        <v>1508.39</v>
      </c>
      <c r="E25" s="74">
        <v>216.34</v>
      </c>
      <c r="F25" s="74">
        <v>476.87</v>
      </c>
      <c r="G25" s="74">
        <v>382.51</v>
      </c>
      <c r="H25" s="74">
        <v>432.67</v>
      </c>
      <c r="I25" s="32" t="s">
        <v>100</v>
      </c>
    </row>
    <row r="26" spans="1:9" ht="16.5" thickBot="1">
      <c r="A26" s="79" t="s">
        <v>155</v>
      </c>
      <c r="B26" s="80">
        <f>B24+B25</f>
        <v>456</v>
      </c>
      <c r="C26" s="80">
        <f aca="true" t="shared" si="3" ref="C26:H26">C24+C25</f>
        <v>1508.39</v>
      </c>
      <c r="D26" s="80">
        <f t="shared" si="3"/>
        <v>2125.33</v>
      </c>
      <c r="E26" s="80">
        <f t="shared" si="3"/>
        <v>359.69</v>
      </c>
      <c r="F26" s="80">
        <f t="shared" si="3"/>
        <v>570.02</v>
      </c>
      <c r="G26" s="80">
        <f t="shared" si="3"/>
        <v>382.51</v>
      </c>
      <c r="H26" s="80">
        <f t="shared" si="3"/>
        <v>813.11</v>
      </c>
      <c r="I26" s="76"/>
    </row>
    <row r="27" spans="1:9" ht="30" customHeight="1">
      <c r="A27" s="169" t="s">
        <v>94</v>
      </c>
      <c r="B27" s="70">
        <v>49068</v>
      </c>
      <c r="C27" s="70">
        <v>10264.06</v>
      </c>
      <c r="D27" s="71">
        <v>5703.52</v>
      </c>
      <c r="E27" s="71">
        <v>172.69</v>
      </c>
      <c r="F27" s="71">
        <v>5384.46</v>
      </c>
      <c r="G27" s="71">
        <v>146.37</v>
      </c>
      <c r="H27" s="71">
        <v>0</v>
      </c>
      <c r="I27" s="56" t="s">
        <v>90</v>
      </c>
    </row>
    <row r="28" spans="1:9" ht="47.25" customHeight="1">
      <c r="A28" s="170"/>
      <c r="B28" s="67">
        <v>159642</v>
      </c>
      <c r="C28" s="67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57" t="s">
        <v>101</v>
      </c>
    </row>
    <row r="29" spans="1:9" ht="30.75" customHeight="1">
      <c r="A29" s="170"/>
      <c r="B29" s="67">
        <v>0</v>
      </c>
      <c r="C29" s="67">
        <v>703.08</v>
      </c>
      <c r="D29" s="68">
        <v>703.08</v>
      </c>
      <c r="E29" s="68">
        <v>25.3</v>
      </c>
      <c r="F29" s="68">
        <v>25.3</v>
      </c>
      <c r="G29" s="68">
        <v>0</v>
      </c>
      <c r="H29" s="68">
        <v>652.48</v>
      </c>
      <c r="I29" s="57" t="s">
        <v>100</v>
      </c>
    </row>
    <row r="30" spans="1:9" ht="18" customHeight="1" thickBot="1">
      <c r="A30" s="79" t="s">
        <v>155</v>
      </c>
      <c r="B30" s="80">
        <f>B27+B28+B29</f>
        <v>208710</v>
      </c>
      <c r="C30" s="80">
        <f aca="true" t="shared" si="4" ref="C30:H30">C27+C28+C29</f>
        <v>10967.14</v>
      </c>
      <c r="D30" s="80">
        <f t="shared" si="4"/>
        <v>6406.6</v>
      </c>
      <c r="E30" s="80">
        <f t="shared" si="4"/>
        <v>197.99</v>
      </c>
      <c r="F30" s="80">
        <f t="shared" si="4"/>
        <v>5409.76</v>
      </c>
      <c r="G30" s="80">
        <f t="shared" si="4"/>
        <v>146.37</v>
      </c>
      <c r="H30" s="80">
        <f t="shared" si="4"/>
        <v>652.48</v>
      </c>
      <c r="I30" s="32"/>
    </row>
    <row r="31" spans="1:9" ht="47.25">
      <c r="A31" s="65" t="s">
        <v>95</v>
      </c>
      <c r="B31" s="70">
        <v>22610</v>
      </c>
      <c r="C31" s="70">
        <v>4740.6</v>
      </c>
      <c r="D31" s="71">
        <v>1684.65</v>
      </c>
      <c r="E31" s="71">
        <v>776.5</v>
      </c>
      <c r="F31" s="71">
        <v>0</v>
      </c>
      <c r="G31" s="71">
        <v>908.15</v>
      </c>
      <c r="H31" s="71">
        <v>0</v>
      </c>
      <c r="I31" s="56" t="s">
        <v>90</v>
      </c>
    </row>
    <row r="32" spans="1:9" ht="16.5" thickBot="1">
      <c r="A32" s="77" t="s">
        <v>155</v>
      </c>
      <c r="B32" s="78">
        <f>B31</f>
        <v>22610</v>
      </c>
      <c r="C32" s="78">
        <f aca="true" t="shared" si="5" ref="C32:H32">C31</f>
        <v>4740.6</v>
      </c>
      <c r="D32" s="78">
        <f t="shared" si="5"/>
        <v>1684.65</v>
      </c>
      <c r="E32" s="78">
        <f t="shared" si="5"/>
        <v>776.5</v>
      </c>
      <c r="F32" s="78">
        <f t="shared" si="5"/>
        <v>0</v>
      </c>
      <c r="G32" s="78">
        <f t="shared" si="5"/>
        <v>908.15</v>
      </c>
      <c r="H32" s="78">
        <f t="shared" si="5"/>
        <v>0</v>
      </c>
      <c r="I32" s="58"/>
    </row>
    <row r="33" spans="1:9" ht="63" customHeight="1">
      <c r="A33" s="173" t="s">
        <v>96</v>
      </c>
      <c r="B33" s="70">
        <v>25400</v>
      </c>
      <c r="C33" s="70">
        <v>5306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56" t="s">
        <v>90</v>
      </c>
    </row>
    <row r="34" spans="1:9" ht="31.5">
      <c r="A34" s="171"/>
      <c r="B34" s="81">
        <v>0</v>
      </c>
      <c r="C34" s="81">
        <v>0</v>
      </c>
      <c r="D34" s="82">
        <v>93.75</v>
      </c>
      <c r="E34" s="82">
        <v>0</v>
      </c>
      <c r="F34" s="82">
        <v>0</v>
      </c>
      <c r="G34" s="82">
        <v>0</v>
      </c>
      <c r="H34" s="82">
        <v>93.75</v>
      </c>
      <c r="I34" s="83" t="s">
        <v>100</v>
      </c>
    </row>
    <row r="35" spans="1:9" ht="15.75" customHeight="1" thickBot="1">
      <c r="A35" s="77" t="s">
        <v>155</v>
      </c>
      <c r="B35" s="85">
        <f>B33+B34</f>
        <v>25400</v>
      </c>
      <c r="C35" s="85">
        <f aca="true" t="shared" si="6" ref="C35:H35">C33+C34</f>
        <v>5306</v>
      </c>
      <c r="D35" s="85">
        <f t="shared" si="6"/>
        <v>93.75</v>
      </c>
      <c r="E35" s="85">
        <f t="shared" si="6"/>
        <v>0</v>
      </c>
      <c r="F35" s="85">
        <f t="shared" si="6"/>
        <v>0</v>
      </c>
      <c r="G35" s="85">
        <f t="shared" si="6"/>
        <v>0</v>
      </c>
      <c r="H35" s="85">
        <f t="shared" si="6"/>
        <v>93.75</v>
      </c>
      <c r="I35" s="84"/>
    </row>
  </sheetData>
  <sheetProtection/>
  <mergeCells count="20">
    <mergeCell ref="A19:A22"/>
    <mergeCell ref="A24:A25"/>
    <mergeCell ref="A27:A29"/>
    <mergeCell ref="A33:A34"/>
    <mergeCell ref="A15:A17"/>
    <mergeCell ref="A2:I2"/>
    <mergeCell ref="B12:B13"/>
    <mergeCell ref="C12:C13"/>
    <mergeCell ref="I12:I13"/>
    <mergeCell ref="D12:D13"/>
    <mergeCell ref="E12:H12"/>
    <mergeCell ref="B4:I4"/>
    <mergeCell ref="B7:I7"/>
    <mergeCell ref="B8:I8"/>
    <mergeCell ref="B5:I5"/>
    <mergeCell ref="B6:I6"/>
    <mergeCell ref="A11:I11"/>
    <mergeCell ref="A12:A13"/>
    <mergeCell ref="B9:I9"/>
    <mergeCell ref="B10:I10"/>
  </mergeCells>
  <printOptions/>
  <pageMargins left="0.8267716535433072" right="0.7086614173228347" top="0.7480314960629921" bottom="0.7480314960629921" header="0.31496062992125984" footer="0.31496062992125984"/>
  <pageSetup fitToHeight="0" horizontalDpi="600" verticalDpi="600" orientation="landscape" paperSize="9" scale="87" r:id="rId1"/>
  <rowBreaks count="2" manualBreakCount="2">
    <brk id="10" max="255" man="1"/>
    <brk id="2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2.140625" style="35" customWidth="1"/>
    <col min="2" max="2" width="29.140625" style="35" customWidth="1"/>
    <col min="3" max="3" width="24.57421875" style="35" customWidth="1"/>
    <col min="4" max="4" width="23.421875" style="35" customWidth="1"/>
    <col min="5" max="16384" width="9.140625" style="35" customWidth="1"/>
  </cols>
  <sheetData>
    <row r="2" spans="1:4" ht="15.75">
      <c r="A2" s="149" t="s">
        <v>169</v>
      </c>
      <c r="B2" s="149"/>
      <c r="C2" s="149"/>
      <c r="D2" s="149"/>
    </row>
    <row r="3" spans="1:4" ht="16.5" thickBot="1">
      <c r="A3" s="4"/>
      <c r="B3" s="4"/>
      <c r="C3" s="4"/>
      <c r="D3" s="4"/>
    </row>
    <row r="4" spans="1:4" ht="15.75">
      <c r="A4" s="50" t="s">
        <v>31</v>
      </c>
      <c r="B4" s="155" t="s">
        <v>80</v>
      </c>
      <c r="C4" s="156"/>
      <c r="D4" s="157"/>
    </row>
    <row r="5" spans="1:4" ht="15.75">
      <c r="A5" s="29" t="s">
        <v>32</v>
      </c>
      <c r="B5" s="161">
        <v>5009034660</v>
      </c>
      <c r="C5" s="162"/>
      <c r="D5" s="163"/>
    </row>
    <row r="6" spans="1:4" ht="15.75">
      <c r="A6" s="29" t="s">
        <v>33</v>
      </c>
      <c r="B6" s="161">
        <v>500901001</v>
      </c>
      <c r="C6" s="162"/>
      <c r="D6" s="163"/>
    </row>
    <row r="7" spans="1:4" ht="16.5" thickBot="1">
      <c r="A7" s="3" t="s">
        <v>34</v>
      </c>
      <c r="B7" s="158" t="s">
        <v>86</v>
      </c>
      <c r="C7" s="159"/>
      <c r="D7" s="160"/>
    </row>
    <row r="8" spans="1:4" ht="15.75" customHeight="1">
      <c r="A8" s="177" t="s">
        <v>115</v>
      </c>
      <c r="B8" s="181" t="s">
        <v>66</v>
      </c>
      <c r="C8" s="177" t="s">
        <v>50</v>
      </c>
      <c r="D8" s="179" t="s">
        <v>70</v>
      </c>
    </row>
    <row r="9" spans="1:4" ht="37.5" customHeight="1" thickBot="1">
      <c r="A9" s="178"/>
      <c r="B9" s="182"/>
      <c r="C9" s="178"/>
      <c r="D9" s="180"/>
    </row>
    <row r="10" spans="1:4" ht="24" customHeight="1" thickBot="1">
      <c r="A10" s="176" t="s">
        <v>52</v>
      </c>
      <c r="B10" s="176"/>
      <c r="C10" s="176"/>
      <c r="D10" s="176"/>
    </row>
    <row r="11" spans="1:4" ht="15.75">
      <c r="A11" s="51" t="s">
        <v>74</v>
      </c>
      <c r="B11" s="114">
        <v>0</v>
      </c>
      <c r="C11" s="114">
        <v>0</v>
      </c>
      <c r="D11" s="107">
        <v>0</v>
      </c>
    </row>
    <row r="12" spans="1:4" ht="27" customHeight="1">
      <c r="A12" s="52" t="s">
        <v>44</v>
      </c>
      <c r="B12" s="115">
        <v>0</v>
      </c>
      <c r="C12" s="115">
        <v>0</v>
      </c>
      <c r="D12" s="108">
        <v>0</v>
      </c>
    </row>
    <row r="13" spans="1:4" ht="31.5">
      <c r="A13" s="52" t="s">
        <v>45</v>
      </c>
      <c r="B13" s="115">
        <v>24</v>
      </c>
      <c r="C13" s="115">
        <v>24</v>
      </c>
      <c r="D13" s="108">
        <v>24</v>
      </c>
    </row>
    <row r="14" spans="1:4" ht="29.25" customHeight="1">
      <c r="A14" s="52" t="s">
        <v>46</v>
      </c>
      <c r="B14" s="115">
        <v>23</v>
      </c>
      <c r="C14" s="115">
        <v>25</v>
      </c>
      <c r="D14" s="108">
        <v>21</v>
      </c>
    </row>
    <row r="15" spans="1:4" ht="18" customHeight="1">
      <c r="A15" s="53" t="s">
        <v>77</v>
      </c>
      <c r="B15" s="115"/>
      <c r="C15" s="115"/>
      <c r="D15" s="108"/>
    </row>
    <row r="16" spans="1:4" ht="20.25" customHeight="1">
      <c r="A16" s="53" t="s">
        <v>76</v>
      </c>
      <c r="B16" s="115"/>
      <c r="C16" s="115"/>
      <c r="D16" s="108"/>
    </row>
    <row r="17" spans="1:4" ht="48" customHeight="1">
      <c r="A17" s="52" t="s">
        <v>73</v>
      </c>
      <c r="B17" s="116">
        <v>91.7</v>
      </c>
      <c r="C17" s="116">
        <v>91.7</v>
      </c>
      <c r="D17" s="109">
        <v>91.7</v>
      </c>
    </row>
    <row r="18" spans="1:4" ht="15.75">
      <c r="A18" s="54" t="s">
        <v>47</v>
      </c>
      <c r="B18" s="117">
        <f>9561.61/B19</f>
        <v>0.09073888493475683</v>
      </c>
      <c r="C18" s="117">
        <f>9514.85/C19</f>
        <v>0.09027200622379082</v>
      </c>
      <c r="D18" s="110">
        <f>10195.33/D19</f>
        <v>0.09672805070112521</v>
      </c>
    </row>
    <row r="19" spans="1:4" ht="31.5">
      <c r="A19" s="54" t="s">
        <v>48</v>
      </c>
      <c r="B19" s="118">
        <v>105375</v>
      </c>
      <c r="C19" s="118">
        <v>105402</v>
      </c>
      <c r="D19" s="111">
        <v>105402</v>
      </c>
    </row>
    <row r="20" spans="1:4" ht="47.25">
      <c r="A20" s="54" t="s">
        <v>49</v>
      </c>
      <c r="B20" s="115">
        <v>12988</v>
      </c>
      <c r="C20" s="115">
        <v>13125</v>
      </c>
      <c r="D20" s="111">
        <v>13377.13</v>
      </c>
    </row>
    <row r="21" spans="1:4" ht="31.5">
      <c r="A21" s="52" t="s">
        <v>69</v>
      </c>
      <c r="B21" s="117">
        <v>0.91</v>
      </c>
      <c r="C21" s="117">
        <f>12261.78/13125.1</f>
        <v>0.934223739247701</v>
      </c>
      <c r="D21" s="112">
        <v>0.78</v>
      </c>
    </row>
    <row r="22" spans="1:4" ht="31.5">
      <c r="A22" s="52" t="s">
        <v>67</v>
      </c>
      <c r="B22" s="115">
        <v>0</v>
      </c>
      <c r="C22" s="115">
        <v>0</v>
      </c>
      <c r="D22" s="108">
        <v>0</v>
      </c>
    </row>
    <row r="23" spans="1:4" ht="15.75">
      <c r="A23" s="52" t="s">
        <v>71</v>
      </c>
      <c r="B23" s="115">
        <v>31</v>
      </c>
      <c r="C23" s="115">
        <v>21</v>
      </c>
      <c r="D23" s="108">
        <v>20</v>
      </c>
    </row>
    <row r="24" spans="1:4" ht="15.75">
      <c r="A24" s="52" t="s">
        <v>68</v>
      </c>
      <c r="B24" s="117">
        <f>B23/244.04</f>
        <v>0.12702835600721193</v>
      </c>
      <c r="C24" s="117">
        <f>C23/245.77</f>
        <v>0.0854457419538593</v>
      </c>
      <c r="D24" s="112">
        <f>D23/245.77</f>
        <v>0.08137689709891362</v>
      </c>
    </row>
    <row r="25" spans="1:4" ht="32.25" thickBot="1">
      <c r="A25" s="55" t="s">
        <v>72</v>
      </c>
      <c r="B25" s="115">
        <f>174135.11/498.45</f>
        <v>349.3532149663958</v>
      </c>
      <c r="C25" s="115">
        <f>211894/499.51</f>
        <v>424.20371964525236</v>
      </c>
      <c r="D25" s="113">
        <f>213469.89/506.25</f>
        <v>421.6689185185185</v>
      </c>
    </row>
  </sheetData>
  <sheetProtection/>
  <mergeCells count="10">
    <mergeCell ref="A2:D2"/>
    <mergeCell ref="B5:D5"/>
    <mergeCell ref="B6:D6"/>
    <mergeCell ref="B7:D7"/>
    <mergeCell ref="B4:D4"/>
    <mergeCell ref="A10:D10"/>
    <mergeCell ref="C8:C9"/>
    <mergeCell ref="D8:D9"/>
    <mergeCell ref="B8:B9"/>
    <mergeCell ref="A8:A9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zoomScalePageLayoutView="0" workbookViewId="0" topLeftCell="A19">
      <selection activeCell="A2" sqref="A2:N2"/>
    </sheetView>
  </sheetViews>
  <sheetFormatPr defaultColWidth="9.140625" defaultRowHeight="15"/>
  <cols>
    <col min="1" max="1" width="41.421875" style="0" customWidth="1"/>
    <col min="2" max="2" width="19.421875" style="0" customWidth="1"/>
    <col min="3" max="12" width="11.7109375" style="0" customWidth="1"/>
    <col min="14" max="14" width="29.57421875" style="0" customWidth="1"/>
  </cols>
  <sheetData>
    <row r="2" spans="1:14" ht="15.75">
      <c r="A2" s="183" t="s">
        <v>170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ht="15.75" thickBot="1"/>
    <row r="4" spans="1:14" ht="15.75">
      <c r="A4" s="184" t="s">
        <v>31</v>
      </c>
      <c r="B4" s="185"/>
      <c r="C4" s="185"/>
      <c r="D4" s="185"/>
      <c r="E4" s="185"/>
      <c r="F4" s="156" t="s">
        <v>80</v>
      </c>
      <c r="G4" s="156"/>
      <c r="H4" s="156"/>
      <c r="I4" s="156"/>
      <c r="J4" s="156"/>
      <c r="K4" s="156"/>
      <c r="L4" s="156"/>
      <c r="M4" s="156"/>
      <c r="N4" s="157"/>
    </row>
    <row r="5" spans="1:14" ht="15.75">
      <c r="A5" s="186" t="s">
        <v>32</v>
      </c>
      <c r="B5" s="187"/>
      <c r="C5" s="187"/>
      <c r="D5" s="187"/>
      <c r="E5" s="187"/>
      <c r="F5" s="162">
        <v>5009034660</v>
      </c>
      <c r="G5" s="162"/>
      <c r="H5" s="162"/>
      <c r="I5" s="162"/>
      <c r="J5" s="162"/>
      <c r="K5" s="162"/>
      <c r="L5" s="162"/>
      <c r="M5" s="162"/>
      <c r="N5" s="163"/>
    </row>
    <row r="6" spans="1:14" ht="15.75">
      <c r="A6" s="186" t="s">
        <v>33</v>
      </c>
      <c r="B6" s="187"/>
      <c r="C6" s="187"/>
      <c r="D6" s="187"/>
      <c r="E6" s="187"/>
      <c r="F6" s="162">
        <v>500901001</v>
      </c>
      <c r="G6" s="162"/>
      <c r="H6" s="162"/>
      <c r="I6" s="162"/>
      <c r="J6" s="162"/>
      <c r="K6" s="162"/>
      <c r="L6" s="162"/>
      <c r="M6" s="162"/>
      <c r="N6" s="163"/>
    </row>
    <row r="7" spans="1:14" ht="16.5" thickBot="1">
      <c r="A7" s="188" t="s">
        <v>34</v>
      </c>
      <c r="B7" s="189"/>
      <c r="C7" s="189"/>
      <c r="D7" s="189"/>
      <c r="E7" s="189"/>
      <c r="F7" s="159" t="s">
        <v>81</v>
      </c>
      <c r="G7" s="159"/>
      <c r="H7" s="159"/>
      <c r="I7" s="159"/>
      <c r="J7" s="159"/>
      <c r="K7" s="159"/>
      <c r="L7" s="159"/>
      <c r="M7" s="159"/>
      <c r="N7" s="160"/>
    </row>
    <row r="8" spans="1:14" ht="16.5" thickBot="1">
      <c r="A8" s="199" t="s">
        <v>51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ht="16.5" thickBot="1">
      <c r="A9" s="190" t="s">
        <v>52</v>
      </c>
      <c r="B9" s="193" t="s">
        <v>103</v>
      </c>
      <c r="C9" s="196" t="s">
        <v>104</v>
      </c>
      <c r="D9" s="197"/>
      <c r="E9" s="197"/>
      <c r="F9" s="197"/>
      <c r="G9" s="197"/>
      <c r="H9" s="197"/>
      <c r="I9" s="197"/>
      <c r="J9" s="197"/>
      <c r="K9" s="197"/>
      <c r="L9" s="198"/>
      <c r="M9" s="155" t="s">
        <v>42</v>
      </c>
      <c r="N9" s="157"/>
    </row>
    <row r="10" spans="1:14" ht="15.75">
      <c r="A10" s="191"/>
      <c r="B10" s="194"/>
      <c r="C10" s="155" t="s">
        <v>53</v>
      </c>
      <c r="D10" s="156"/>
      <c r="E10" s="156"/>
      <c r="F10" s="156"/>
      <c r="G10" s="157"/>
      <c r="H10" s="155" t="s">
        <v>54</v>
      </c>
      <c r="I10" s="156"/>
      <c r="J10" s="156"/>
      <c r="K10" s="156"/>
      <c r="L10" s="157"/>
      <c r="M10" s="161"/>
      <c r="N10" s="163"/>
    </row>
    <row r="11" spans="1:14" ht="16.5" thickBot="1">
      <c r="A11" s="192"/>
      <c r="B11" s="195"/>
      <c r="C11" s="26" t="s">
        <v>55</v>
      </c>
      <c r="D11" s="31" t="s">
        <v>56</v>
      </c>
      <c r="E11" s="31" t="s">
        <v>57</v>
      </c>
      <c r="F11" s="31" t="s">
        <v>58</v>
      </c>
      <c r="G11" s="32" t="s">
        <v>59</v>
      </c>
      <c r="H11" s="33" t="s">
        <v>55</v>
      </c>
      <c r="I11" s="31" t="s">
        <v>56</v>
      </c>
      <c r="J11" s="31" t="s">
        <v>57</v>
      </c>
      <c r="K11" s="31" t="s">
        <v>58</v>
      </c>
      <c r="L11" s="32" t="s">
        <v>59</v>
      </c>
      <c r="M11" s="158"/>
      <c r="N11" s="160"/>
    </row>
    <row r="12" spans="1:14" ht="60" customHeight="1" thickBot="1">
      <c r="A12" s="6" t="s">
        <v>55</v>
      </c>
      <c r="B12" s="30">
        <f>SUM(B13:B18)</f>
        <v>267589</v>
      </c>
      <c r="C12" s="48">
        <f aca="true" t="shared" si="0" ref="C12:L12">SUM(C13:C18)</f>
        <v>103508.53000000001</v>
      </c>
      <c r="D12" s="48">
        <f t="shared" si="0"/>
        <v>3199.53</v>
      </c>
      <c r="E12" s="48">
        <f t="shared" si="0"/>
        <v>7851.76</v>
      </c>
      <c r="F12" s="48">
        <f t="shared" si="0"/>
        <v>85064.23999999999</v>
      </c>
      <c r="G12" s="48">
        <f t="shared" si="0"/>
        <v>7393.000000000013</v>
      </c>
      <c r="H12" s="48">
        <f t="shared" si="0"/>
        <v>76518.84000000001</v>
      </c>
      <c r="I12" s="48">
        <f t="shared" si="0"/>
        <v>29419.36</v>
      </c>
      <c r="J12" s="48">
        <f t="shared" si="0"/>
        <v>2573.7300000000005</v>
      </c>
      <c r="K12" s="48">
        <f t="shared" si="0"/>
        <v>15845.5</v>
      </c>
      <c r="L12" s="48">
        <f t="shared" si="0"/>
        <v>28680.25</v>
      </c>
      <c r="M12" s="200"/>
      <c r="N12" s="201"/>
    </row>
    <row r="13" spans="1:14" ht="126" customHeight="1">
      <c r="A13" s="43" t="s">
        <v>97</v>
      </c>
      <c r="B13" s="44">
        <v>5080</v>
      </c>
      <c r="C13" s="47">
        <f aca="true" t="shared" si="1" ref="C13:C18">SUM(D13:G13)</f>
        <v>48793.05000000001</v>
      </c>
      <c r="D13" s="47">
        <v>48.52</v>
      </c>
      <c r="E13" s="47">
        <v>101.95</v>
      </c>
      <c r="F13" s="47">
        <v>48557.49</v>
      </c>
      <c r="G13" s="47">
        <v>85.09000000001106</v>
      </c>
      <c r="H13" s="47">
        <f aca="true" t="shared" si="2" ref="H13:H18">SUM(I13:L13)</f>
        <v>556.48</v>
      </c>
      <c r="I13" s="47">
        <v>172.62</v>
      </c>
      <c r="J13" s="47">
        <v>383.86</v>
      </c>
      <c r="K13" s="47">
        <v>0</v>
      </c>
      <c r="L13" s="47">
        <v>0</v>
      </c>
      <c r="M13" s="202" t="s">
        <v>105</v>
      </c>
      <c r="N13" s="202"/>
    </row>
    <row r="14" spans="1:14" ht="129" customHeight="1">
      <c r="A14" s="41" t="s">
        <v>92</v>
      </c>
      <c r="B14" s="42">
        <v>10149</v>
      </c>
      <c r="C14" s="45">
        <f t="shared" si="1"/>
        <v>25061.84</v>
      </c>
      <c r="D14" s="45">
        <v>1387.66</v>
      </c>
      <c r="E14" s="45">
        <v>2410.87</v>
      </c>
      <c r="F14" s="45">
        <v>19604.66</v>
      </c>
      <c r="G14" s="45">
        <v>1658.65</v>
      </c>
      <c r="H14" s="45">
        <f t="shared" si="2"/>
        <v>15047.67</v>
      </c>
      <c r="I14" s="45">
        <v>2760.4</v>
      </c>
      <c r="J14" s="45">
        <v>1191.94</v>
      </c>
      <c r="K14" s="45">
        <v>8164.74</v>
      </c>
      <c r="L14" s="45">
        <v>2930.59</v>
      </c>
      <c r="M14" s="162" t="s">
        <v>106</v>
      </c>
      <c r="N14" s="162"/>
    </row>
    <row r="15" spans="1:14" ht="65.25" customHeight="1">
      <c r="A15" s="41" t="s">
        <v>93</v>
      </c>
      <c r="B15" s="42">
        <v>485</v>
      </c>
      <c r="C15" s="45">
        <f t="shared" si="1"/>
        <v>8735.7</v>
      </c>
      <c r="D15" s="45">
        <v>216.34</v>
      </c>
      <c r="E15" s="45">
        <v>194.06</v>
      </c>
      <c r="F15" s="45">
        <v>7599.45</v>
      </c>
      <c r="G15" s="45">
        <v>725.8500000000013</v>
      </c>
      <c r="H15" s="45">
        <f t="shared" si="2"/>
        <v>1906.3400000000001</v>
      </c>
      <c r="I15" s="45">
        <v>428.44</v>
      </c>
      <c r="J15" s="45">
        <v>194.06</v>
      </c>
      <c r="K15" s="45">
        <v>258.93</v>
      </c>
      <c r="L15" s="45">
        <v>1024.91</v>
      </c>
      <c r="M15" s="162" t="s">
        <v>107</v>
      </c>
      <c r="N15" s="162"/>
    </row>
    <row r="16" spans="1:17" ht="63" customHeight="1">
      <c r="A16" s="41" t="s">
        <v>94</v>
      </c>
      <c r="B16" s="42">
        <v>205810</v>
      </c>
      <c r="C16" s="45">
        <f t="shared" si="1"/>
        <v>9728.240000000002</v>
      </c>
      <c r="D16" s="46">
        <v>1066.24</v>
      </c>
      <c r="E16" s="46">
        <v>2345.03</v>
      </c>
      <c r="F16" s="45">
        <v>4252.88</v>
      </c>
      <c r="G16" s="45">
        <v>2064.09</v>
      </c>
      <c r="H16" s="45">
        <f t="shared" si="2"/>
        <v>54853.8</v>
      </c>
      <c r="I16" s="46">
        <v>25933.15</v>
      </c>
      <c r="J16" s="46">
        <v>622.2</v>
      </c>
      <c r="K16" s="46">
        <v>5156.67</v>
      </c>
      <c r="L16" s="46">
        <v>23141.78</v>
      </c>
      <c r="M16" s="162" t="s">
        <v>108</v>
      </c>
      <c r="N16" s="162"/>
      <c r="O16" s="34"/>
      <c r="P16" s="34"/>
      <c r="Q16" s="34"/>
    </row>
    <row r="17" spans="1:17" ht="67.5" customHeight="1">
      <c r="A17" s="41" t="s">
        <v>95</v>
      </c>
      <c r="B17" s="42">
        <v>20000</v>
      </c>
      <c r="C17" s="45">
        <f t="shared" si="1"/>
        <v>6588.23</v>
      </c>
      <c r="D17" s="46">
        <v>480.77</v>
      </c>
      <c r="E17" s="46">
        <v>1318.16</v>
      </c>
      <c r="F17" s="45">
        <v>1929.98</v>
      </c>
      <c r="G17" s="45">
        <v>2859.32</v>
      </c>
      <c r="H17" s="45">
        <f t="shared" si="2"/>
        <v>4122.05</v>
      </c>
      <c r="I17" s="46">
        <v>92.25</v>
      </c>
      <c r="J17" s="46">
        <v>181.67</v>
      </c>
      <c r="K17" s="46">
        <v>2265.16</v>
      </c>
      <c r="L17" s="46">
        <v>1582.97</v>
      </c>
      <c r="M17" s="162" t="s">
        <v>109</v>
      </c>
      <c r="N17" s="162"/>
      <c r="O17" s="34"/>
      <c r="P17" s="34"/>
      <c r="Q17" s="34"/>
    </row>
    <row r="18" spans="1:17" ht="63">
      <c r="A18" s="41" t="s">
        <v>98</v>
      </c>
      <c r="B18" s="42">
        <v>26065</v>
      </c>
      <c r="C18" s="45">
        <f t="shared" si="1"/>
        <v>4601.47</v>
      </c>
      <c r="D18" s="46">
        <v>0</v>
      </c>
      <c r="E18" s="46">
        <v>1481.69</v>
      </c>
      <c r="F18" s="45">
        <v>3119.78</v>
      </c>
      <c r="G18" s="45">
        <v>0</v>
      </c>
      <c r="H18" s="45">
        <f t="shared" si="2"/>
        <v>32.5</v>
      </c>
      <c r="I18" s="46">
        <v>32.5</v>
      </c>
      <c r="J18" s="46">
        <v>0</v>
      </c>
      <c r="K18" s="46">
        <v>0</v>
      </c>
      <c r="L18" s="46">
        <v>0</v>
      </c>
      <c r="M18" s="203" t="s">
        <v>118</v>
      </c>
      <c r="N18" s="203"/>
      <c r="O18" s="34"/>
      <c r="P18" s="34"/>
      <c r="Q18" s="34"/>
    </row>
  </sheetData>
  <sheetProtection/>
  <mergeCells count="23">
    <mergeCell ref="M12:N12"/>
    <mergeCell ref="M13:N13"/>
    <mergeCell ref="M18:N18"/>
    <mergeCell ref="M14:N14"/>
    <mergeCell ref="M15:N15"/>
    <mergeCell ref="M16:N16"/>
    <mergeCell ref="M17:N17"/>
    <mergeCell ref="A7:E7"/>
    <mergeCell ref="A9:A11"/>
    <mergeCell ref="B9:B11"/>
    <mergeCell ref="C9:L9"/>
    <mergeCell ref="F7:N7"/>
    <mergeCell ref="M9:N11"/>
    <mergeCell ref="C10:G10"/>
    <mergeCell ref="H10:L10"/>
    <mergeCell ref="A8:N8"/>
    <mergeCell ref="A2:N2"/>
    <mergeCell ref="A4:E4"/>
    <mergeCell ref="A5:E5"/>
    <mergeCell ref="A6:E6"/>
    <mergeCell ref="F4:N4"/>
    <mergeCell ref="F5:N5"/>
    <mergeCell ref="F6: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5.57421875" style="35" customWidth="1"/>
    <col min="2" max="2" width="50.140625" style="35" customWidth="1"/>
    <col min="3" max="16384" width="9.140625" style="35" customWidth="1"/>
  </cols>
  <sheetData>
    <row r="2" spans="1:2" ht="15">
      <c r="A2" s="149" t="s">
        <v>171</v>
      </c>
      <c r="B2" s="149"/>
    </row>
    <row r="3" spans="1:2" ht="48" customHeight="1">
      <c r="A3" s="149"/>
      <c r="B3" s="149"/>
    </row>
    <row r="4" spans="1:2" ht="17.25" customHeight="1" thickBot="1">
      <c r="A4" s="4"/>
      <c r="B4" s="4"/>
    </row>
    <row r="5" spans="1:2" ht="15.75">
      <c r="A5" s="40" t="s">
        <v>31</v>
      </c>
      <c r="B5" s="24" t="s">
        <v>80</v>
      </c>
    </row>
    <row r="6" spans="1:2" ht="15.75">
      <c r="A6" s="14" t="s">
        <v>32</v>
      </c>
      <c r="B6" s="25">
        <v>5009034660</v>
      </c>
    </row>
    <row r="7" spans="1:2" ht="15.75">
      <c r="A7" s="14" t="s">
        <v>33</v>
      </c>
      <c r="B7" s="25">
        <v>500901001</v>
      </c>
    </row>
    <row r="8" spans="1:2" ht="32.25" thickBot="1">
      <c r="A8" s="16" t="s">
        <v>34</v>
      </c>
      <c r="B8" s="36" t="s">
        <v>81</v>
      </c>
    </row>
    <row r="9" spans="1:2" ht="28.5" customHeight="1" thickBot="1">
      <c r="A9" s="39" t="s">
        <v>12</v>
      </c>
      <c r="B9" s="15" t="s">
        <v>0</v>
      </c>
    </row>
    <row r="10" spans="1:2" ht="63">
      <c r="A10" s="13" t="s">
        <v>24</v>
      </c>
      <c r="B10" s="27">
        <v>227</v>
      </c>
    </row>
    <row r="11" spans="1:2" ht="47.25">
      <c r="A11" s="14" t="s">
        <v>25</v>
      </c>
      <c r="B11" s="25">
        <v>227</v>
      </c>
    </row>
    <row r="12" spans="1:2" ht="63">
      <c r="A12" s="14" t="s">
        <v>26</v>
      </c>
      <c r="B12" s="25">
        <v>0</v>
      </c>
    </row>
    <row r="13" spans="1:2" ht="52.5" customHeight="1" thickBot="1">
      <c r="A13" s="16" t="s">
        <v>110</v>
      </c>
      <c r="B13" s="36"/>
    </row>
    <row r="14" spans="1:2" ht="15.75">
      <c r="A14" s="38"/>
      <c r="B14" s="38"/>
    </row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Григорьянц Эдуард Георгиевич</cp:lastModifiedBy>
  <cp:lastPrinted>2013-03-29T08:34:15Z</cp:lastPrinted>
  <dcterms:created xsi:type="dcterms:W3CDTF">2010-02-17T08:51:56Z</dcterms:created>
  <dcterms:modified xsi:type="dcterms:W3CDTF">2013-04-12T07:44:05Z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